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APPENDIX 1" sheetId="8" r:id="rId1"/>
    <sheet name="APPENDIX 2" sheetId="6" r:id="rId2"/>
    <sheet name="APPENDIX 3" sheetId="4" r:id="rId3"/>
    <sheet name="I&amp;E" sheetId="7" state="hidden" r:id="rId4"/>
    <sheet name="APPENDIX 5" sheetId="9" r:id="rId5"/>
    <sheet name="APPENDIX 6" sheetId="10" r:id="rId6"/>
    <sheet name="APPENDIX 4" sheetId="11" r:id="rId7"/>
  </sheets>
  <externalReferences>
    <externalReference r:id="rId8"/>
    <externalReference r:id="rId9"/>
  </externalReferences>
  <definedNames>
    <definedName name="_xlnm.Print_Area" localSheetId="1">'APPENDIX 2'!$A$1:$K$181</definedName>
    <definedName name="_xlnm.Print_Area" localSheetId="2">'APPENDIX 3'!$A$1:$H$39</definedName>
    <definedName name="_xlnm.Print_Area" localSheetId="5">'APPENDIX 6'!$A$1:$G$56</definedName>
  </definedNames>
  <calcPr calcId="145621"/>
</workbook>
</file>

<file path=xl/calcChain.xml><?xml version="1.0" encoding="utf-8"?>
<calcChain xmlns="http://schemas.openxmlformats.org/spreadsheetml/2006/main">
  <c r="C45" i="8" l="1"/>
  <c r="E47" i="8"/>
  <c r="F44" i="8" l="1"/>
  <c r="F47" i="8" s="1"/>
  <c r="G44" i="8" s="1"/>
  <c r="G47" i="8" s="1"/>
  <c r="H44" i="8" s="1"/>
  <c r="H47" i="8" s="1"/>
  <c r="E46" i="8"/>
  <c r="G56" i="10" l="1"/>
  <c r="E45" i="10"/>
  <c r="F45" i="10"/>
  <c r="G45" i="10"/>
  <c r="D45" i="10"/>
  <c r="E36" i="10"/>
  <c r="F36" i="10"/>
  <c r="G36" i="10"/>
  <c r="D36" i="10"/>
  <c r="E25" i="10"/>
  <c r="F25" i="10"/>
  <c r="G25" i="10"/>
  <c r="D25" i="10"/>
  <c r="E13" i="10"/>
  <c r="F13" i="10"/>
  <c r="G13" i="10"/>
  <c r="D13" i="10"/>
  <c r="D52" i="10" s="1"/>
  <c r="D56" i="10" s="1"/>
  <c r="D49" i="10"/>
  <c r="G55" i="10"/>
  <c r="F46" i="10"/>
  <c r="E55" i="10"/>
  <c r="D46" i="10"/>
  <c r="G54" i="10"/>
  <c r="F37" i="10"/>
  <c r="E54" i="10"/>
  <c r="D39" i="10"/>
  <c r="G53" i="10"/>
  <c r="F26" i="10"/>
  <c r="E53" i="10"/>
  <c r="D28" i="10"/>
  <c r="D29" i="10"/>
  <c r="D40" i="10" s="1"/>
  <c r="G52" i="10"/>
  <c r="F52" i="10"/>
  <c r="F56" i="10" s="1"/>
  <c r="E52" i="10"/>
  <c r="E56" i="10" s="1"/>
  <c r="D14" i="10" l="1"/>
  <c r="F14" i="10"/>
  <c r="G26" i="10"/>
  <c r="G37" i="10"/>
  <c r="E46" i="10"/>
  <c r="G46" i="10"/>
  <c r="D53" i="10"/>
  <c r="F53" i="10"/>
  <c r="D54" i="10"/>
  <c r="F54" i="10"/>
  <c r="D55" i="10"/>
  <c r="F55" i="10"/>
  <c r="G14" i="10"/>
  <c r="E58" i="10"/>
  <c r="G58" i="10"/>
  <c r="G57" i="10"/>
  <c r="C42" i="8"/>
  <c r="D42" i="8"/>
  <c r="E42" i="8"/>
  <c r="F42" i="8"/>
  <c r="G42" i="8"/>
  <c r="H42" i="8"/>
  <c r="B42" i="8"/>
  <c r="C12" i="8"/>
  <c r="C19" i="8" s="1"/>
  <c r="C27" i="8" s="1"/>
  <c r="D12" i="8"/>
  <c r="D19" i="8" s="1"/>
  <c r="D27" i="8" s="1"/>
  <c r="E12" i="8"/>
  <c r="E19" i="8" s="1"/>
  <c r="F12" i="8"/>
  <c r="F19" i="8" s="1"/>
  <c r="F27" i="8" s="1"/>
  <c r="G12" i="8"/>
  <c r="G19" i="8" s="1"/>
  <c r="G27" i="8" s="1"/>
  <c r="H12" i="8"/>
  <c r="H19" i="8" s="1"/>
  <c r="H27" i="8" s="1"/>
  <c r="B12" i="8"/>
  <c r="B19" i="8" s="1"/>
  <c r="B27" i="8" s="1"/>
  <c r="F58" i="10" l="1"/>
  <c r="F57" i="10"/>
  <c r="D58" i="10"/>
  <c r="E26" i="8"/>
  <c r="E27" i="8" s="1"/>
  <c r="H44" i="7"/>
  <c r="G44" i="7"/>
  <c r="F44" i="7"/>
  <c r="G43" i="7"/>
  <c r="G45" i="7" s="1"/>
  <c r="F43" i="7"/>
  <c r="F45" i="7" s="1"/>
  <c r="D43" i="7"/>
  <c r="B43" i="7"/>
  <c r="H40" i="7"/>
  <c r="G40" i="7"/>
  <c r="F40" i="7"/>
  <c r="D40" i="7"/>
  <c r="B40" i="7"/>
  <c r="H39" i="7"/>
  <c r="G39" i="7"/>
  <c r="F39" i="7"/>
  <c r="D39" i="7"/>
  <c r="B39" i="7"/>
  <c r="H38" i="7"/>
  <c r="G38" i="7"/>
  <c r="F38" i="7"/>
  <c r="E38" i="7"/>
  <c r="H37" i="7"/>
  <c r="G37" i="7"/>
  <c r="F37" i="7"/>
  <c r="D37" i="7"/>
  <c r="B37" i="7"/>
  <c r="H36" i="7"/>
  <c r="G36" i="7"/>
  <c r="F36" i="7"/>
  <c r="D36" i="7"/>
  <c r="B36" i="7"/>
  <c r="H35" i="7"/>
  <c r="G35" i="7"/>
  <c r="F35" i="7"/>
  <c r="D35" i="7"/>
  <c r="B35" i="7"/>
  <c r="H34" i="7"/>
  <c r="G34" i="7"/>
  <c r="F34" i="7"/>
  <c r="E34" i="7"/>
  <c r="D34" i="7"/>
  <c r="C34" i="7"/>
  <c r="B34" i="7"/>
  <c r="H33" i="7"/>
  <c r="G33" i="7"/>
  <c r="F33" i="7"/>
  <c r="D33" i="7"/>
  <c r="B33" i="7"/>
  <c r="H32" i="7"/>
  <c r="G32" i="7"/>
  <c r="F32" i="7"/>
  <c r="E32" i="7"/>
  <c r="D32" i="7"/>
  <c r="C32" i="7"/>
  <c r="B32" i="7"/>
  <c r="H31" i="7"/>
  <c r="G31" i="7"/>
  <c r="F31" i="7"/>
  <c r="D31" i="7"/>
  <c r="B31" i="7"/>
  <c r="E31" i="7" s="1"/>
  <c r="H30" i="7"/>
  <c r="G30" i="7"/>
  <c r="F30" i="7"/>
  <c r="D30" i="7"/>
  <c r="B30" i="7"/>
  <c r="H29" i="7"/>
  <c r="G29" i="7"/>
  <c r="F29" i="7"/>
  <c r="D29" i="7"/>
  <c r="B29" i="7"/>
  <c r="E29" i="7" s="1"/>
  <c r="H28" i="7"/>
  <c r="G28" i="7"/>
  <c r="G41" i="7" s="1"/>
  <c r="F28" i="7"/>
  <c r="D28" i="7"/>
  <c r="D41" i="7" s="1"/>
  <c r="C28" i="7"/>
  <c r="B28" i="7"/>
  <c r="E28" i="7" s="1"/>
  <c r="H25" i="7"/>
  <c r="G25" i="7"/>
  <c r="F25" i="7"/>
  <c r="D25" i="7"/>
  <c r="D44" i="7" s="1"/>
  <c r="C25" i="7"/>
  <c r="C44" i="7" s="1"/>
  <c r="B25" i="7"/>
  <c r="B44" i="7" s="1"/>
  <c r="H24" i="7"/>
  <c r="G24" i="7"/>
  <c r="F24" i="7"/>
  <c r="D24" i="7"/>
  <c r="B24" i="7"/>
  <c r="H23" i="7"/>
  <c r="G23" i="7"/>
  <c r="F23" i="7"/>
  <c r="D23" i="7"/>
  <c r="C23" i="7"/>
  <c r="B23" i="7"/>
  <c r="H22" i="7"/>
  <c r="G22" i="7"/>
  <c r="F22" i="7"/>
  <c r="D22" i="7"/>
  <c r="B22" i="7"/>
  <c r="E22" i="7" s="1"/>
  <c r="H21" i="7"/>
  <c r="G21" i="7"/>
  <c r="F21" i="7"/>
  <c r="D21" i="7"/>
  <c r="C21" i="7"/>
  <c r="B21" i="7"/>
  <c r="H20" i="7"/>
  <c r="G20" i="7"/>
  <c r="F20" i="7"/>
  <c r="D20" i="7"/>
  <c r="C20" i="7"/>
  <c r="B20" i="7"/>
  <c r="H17" i="7"/>
  <c r="G17" i="7"/>
  <c r="F17" i="7"/>
  <c r="D17" i="7"/>
  <c r="C17" i="7"/>
  <c r="B17" i="7"/>
  <c r="E17" i="7" s="1"/>
  <c r="H16" i="7"/>
  <c r="G16" i="7"/>
  <c r="F16" i="7"/>
  <c r="D16" i="7"/>
  <c r="C16" i="7"/>
  <c r="B16" i="7"/>
  <c r="E16" i="7" s="1"/>
  <c r="H15" i="7"/>
  <c r="G15" i="7"/>
  <c r="F15" i="7"/>
  <c r="D15" i="7"/>
  <c r="C15" i="7"/>
  <c r="B15" i="7"/>
  <c r="E15" i="7" s="1"/>
  <c r="H14" i="7"/>
  <c r="G14" i="7"/>
  <c r="F14" i="7"/>
  <c r="D14" i="7"/>
  <c r="B14" i="7"/>
  <c r="H13" i="7"/>
  <c r="G13" i="7"/>
  <c r="F13" i="7"/>
  <c r="D13" i="7"/>
  <c r="C13" i="7"/>
  <c r="B13" i="7"/>
  <c r="H10" i="7"/>
  <c r="G10" i="7"/>
  <c r="F10" i="7"/>
  <c r="D10" i="7"/>
  <c r="C10" i="7"/>
  <c r="B10" i="7"/>
  <c r="H9" i="7"/>
  <c r="G9" i="7"/>
  <c r="F9" i="7"/>
  <c r="D9" i="7"/>
  <c r="C9" i="7"/>
  <c r="B9" i="7"/>
  <c r="H8" i="7"/>
  <c r="G8" i="7"/>
  <c r="F8" i="7"/>
  <c r="D8" i="7"/>
  <c r="C8" i="7"/>
  <c r="B8" i="7"/>
  <c r="H7" i="7"/>
  <c r="H11" i="7" s="1"/>
  <c r="H18" i="7" s="1"/>
  <c r="H26" i="7" s="1"/>
  <c r="G7" i="7"/>
  <c r="G11" i="7" s="1"/>
  <c r="F7" i="7"/>
  <c r="F11" i="7" s="1"/>
  <c r="F18" i="7" s="1"/>
  <c r="F26" i="7" s="1"/>
  <c r="D7" i="7"/>
  <c r="D11" i="7" s="1"/>
  <c r="C7" i="7"/>
  <c r="C11" i="7" s="1"/>
  <c r="C18" i="7" s="1"/>
  <c r="C26" i="7" s="1"/>
  <c r="B7" i="7"/>
  <c r="B11" i="7" s="1"/>
  <c r="B18" i="7" l="1"/>
  <c r="B26" i="7" s="1"/>
  <c r="D18" i="7"/>
  <c r="D26" i="7" s="1"/>
  <c r="G18" i="7"/>
  <c r="G26" i="7" s="1"/>
  <c r="E36" i="7"/>
  <c r="E39" i="7"/>
  <c r="E33" i="7"/>
  <c r="E8" i="7"/>
  <c r="C41" i="7"/>
  <c r="F41" i="7"/>
  <c r="E35" i="7"/>
  <c r="E37" i="7"/>
  <c r="E9" i="7"/>
  <c r="E10" i="7"/>
  <c r="E20" i="7"/>
  <c r="E23" i="7"/>
  <c r="E24" i="7"/>
  <c r="H41" i="7"/>
  <c r="C43" i="7"/>
  <c r="E13" i="7"/>
  <c r="E14" i="7"/>
  <c r="E21" i="7"/>
  <c r="E30" i="7"/>
  <c r="E40" i="7"/>
  <c r="E41" i="7" s="1"/>
  <c r="C45" i="7"/>
  <c r="D45" i="7"/>
  <c r="E43" i="7"/>
  <c r="E7" i="7"/>
  <c r="E11" i="7" s="1"/>
  <c r="E18" i="7" s="1"/>
  <c r="B41" i="7"/>
  <c r="B45" i="7"/>
  <c r="E25" i="7"/>
  <c r="E44" i="7" s="1"/>
  <c r="F35" i="4"/>
  <c r="G35" i="4"/>
  <c r="H35" i="4"/>
  <c r="E35" i="4"/>
  <c r="E19" i="4"/>
  <c r="E178" i="6"/>
  <c r="K177" i="6"/>
  <c r="J177" i="6"/>
  <c r="I177" i="6"/>
  <c r="G177" i="6"/>
  <c r="D177" i="6"/>
  <c r="F177" i="6" s="1"/>
  <c r="K176" i="6"/>
  <c r="J176" i="6"/>
  <c r="I176" i="6"/>
  <c r="F176" i="6"/>
  <c r="H176" i="6" s="1"/>
  <c r="K175" i="6"/>
  <c r="J175" i="6"/>
  <c r="I175" i="6"/>
  <c r="D175" i="6"/>
  <c r="F175" i="6" s="1"/>
  <c r="H175" i="6" s="1"/>
  <c r="C175" i="6"/>
  <c r="K174" i="6"/>
  <c r="J174" i="6"/>
  <c r="I174" i="6"/>
  <c r="D174" i="6"/>
  <c r="F174" i="6" s="1"/>
  <c r="H174" i="6" s="1"/>
  <c r="K173" i="6"/>
  <c r="J173" i="6"/>
  <c r="I173" i="6"/>
  <c r="F173" i="6"/>
  <c r="H173" i="6" s="1"/>
  <c r="D173" i="6"/>
  <c r="K172" i="6"/>
  <c r="J172" i="6"/>
  <c r="I172" i="6"/>
  <c r="G172" i="6"/>
  <c r="F172" i="6"/>
  <c r="H172" i="6" s="1"/>
  <c r="D172" i="6"/>
  <c r="F171" i="6"/>
  <c r="H171" i="6" s="1"/>
  <c r="K170" i="6"/>
  <c r="J170" i="6"/>
  <c r="I170" i="6"/>
  <c r="D170" i="6"/>
  <c r="F170" i="6" s="1"/>
  <c r="H170" i="6" s="1"/>
  <c r="K169" i="6"/>
  <c r="J169" i="6"/>
  <c r="I169" i="6"/>
  <c r="G169" i="6"/>
  <c r="D169" i="6"/>
  <c r="F169" i="6" s="1"/>
  <c r="K168" i="6"/>
  <c r="J168" i="6"/>
  <c r="I168" i="6"/>
  <c r="G168" i="6"/>
  <c r="D168" i="6"/>
  <c r="F168" i="6" s="1"/>
  <c r="H168" i="6" s="1"/>
  <c r="F167" i="6"/>
  <c r="H167" i="6" s="1"/>
  <c r="K166" i="6"/>
  <c r="J166" i="6"/>
  <c r="I166" i="6"/>
  <c r="D166" i="6"/>
  <c r="F166" i="6" s="1"/>
  <c r="H166" i="6" s="1"/>
  <c r="F162" i="6"/>
  <c r="H162" i="6" s="1"/>
  <c r="F161" i="6"/>
  <c r="H161" i="6" s="1"/>
  <c r="F160" i="6"/>
  <c r="H160" i="6" s="1"/>
  <c r="K159" i="6"/>
  <c r="J159" i="6"/>
  <c r="I159" i="6"/>
  <c r="G159" i="6"/>
  <c r="E159" i="6"/>
  <c r="D159" i="6"/>
  <c r="D158" i="6"/>
  <c r="F158" i="6" s="1"/>
  <c r="H158" i="6" s="1"/>
  <c r="K156" i="6"/>
  <c r="J156" i="6"/>
  <c r="I156" i="6"/>
  <c r="G156" i="6"/>
  <c r="E156" i="6"/>
  <c r="D156" i="6"/>
  <c r="K155" i="6"/>
  <c r="J155" i="6"/>
  <c r="I155" i="6"/>
  <c r="D155" i="6"/>
  <c r="K144" i="6"/>
  <c r="J144" i="6"/>
  <c r="I144" i="6"/>
  <c r="H144" i="6"/>
  <c r="G144" i="6"/>
  <c r="F144" i="6"/>
  <c r="E144" i="6"/>
  <c r="D144" i="6"/>
  <c r="K143" i="6"/>
  <c r="J143" i="6"/>
  <c r="I143" i="6"/>
  <c r="H143" i="6"/>
  <c r="G143" i="6"/>
  <c r="F143" i="6"/>
  <c r="E143" i="6"/>
  <c r="D143" i="6"/>
  <c r="K142" i="6"/>
  <c r="J142" i="6"/>
  <c r="I142" i="6"/>
  <c r="H142" i="6"/>
  <c r="G142" i="6"/>
  <c r="F142" i="6"/>
  <c r="E142" i="6"/>
  <c r="D142" i="6"/>
  <c r="K141" i="6"/>
  <c r="J141" i="6"/>
  <c r="I141" i="6"/>
  <c r="H141" i="6"/>
  <c r="G141" i="6"/>
  <c r="F141" i="6"/>
  <c r="E141" i="6"/>
  <c r="D141" i="6"/>
  <c r="K140" i="6"/>
  <c r="J140" i="6"/>
  <c r="I140" i="6"/>
  <c r="H140" i="6"/>
  <c r="G140" i="6"/>
  <c r="F140" i="6"/>
  <c r="E140" i="6"/>
  <c r="D140" i="6"/>
  <c r="K139" i="6"/>
  <c r="J139" i="6"/>
  <c r="I139" i="6"/>
  <c r="H139" i="6"/>
  <c r="G139" i="6"/>
  <c r="F139" i="6"/>
  <c r="E139" i="6"/>
  <c r="D139" i="6"/>
  <c r="K138" i="6"/>
  <c r="J138" i="6"/>
  <c r="I138" i="6"/>
  <c r="H138" i="6"/>
  <c r="G138" i="6"/>
  <c r="F138" i="6"/>
  <c r="E138" i="6"/>
  <c r="D138" i="6"/>
  <c r="K137" i="6"/>
  <c r="J137" i="6"/>
  <c r="I137" i="6"/>
  <c r="H137" i="6"/>
  <c r="G137" i="6"/>
  <c r="F137" i="6"/>
  <c r="E137" i="6"/>
  <c r="D137" i="6"/>
  <c r="K136" i="6"/>
  <c r="J136" i="6"/>
  <c r="I136" i="6"/>
  <c r="H136" i="6"/>
  <c r="G136" i="6"/>
  <c r="F136" i="6"/>
  <c r="E136" i="6"/>
  <c r="D136" i="6"/>
  <c r="K135" i="6"/>
  <c r="J135" i="6"/>
  <c r="I135" i="6"/>
  <c r="H135" i="6"/>
  <c r="G135" i="6"/>
  <c r="F135" i="6"/>
  <c r="E135" i="6"/>
  <c r="D135" i="6"/>
  <c r="K134" i="6"/>
  <c r="J134" i="6"/>
  <c r="I134" i="6"/>
  <c r="H134" i="6"/>
  <c r="G134" i="6"/>
  <c r="F134" i="6"/>
  <c r="E134" i="6"/>
  <c r="D134" i="6"/>
  <c r="K133" i="6"/>
  <c r="J133" i="6"/>
  <c r="I133" i="6"/>
  <c r="H133" i="6"/>
  <c r="G133" i="6"/>
  <c r="F133" i="6"/>
  <c r="E133" i="6"/>
  <c r="D133" i="6"/>
  <c r="K132" i="6"/>
  <c r="J132" i="6"/>
  <c r="I132" i="6"/>
  <c r="H132" i="6"/>
  <c r="G132" i="6"/>
  <c r="F132" i="6"/>
  <c r="E132" i="6"/>
  <c r="D132" i="6"/>
  <c r="K131" i="6"/>
  <c r="J131" i="6"/>
  <c r="I131" i="6"/>
  <c r="H131" i="6"/>
  <c r="G131" i="6"/>
  <c r="F131" i="6"/>
  <c r="E131" i="6"/>
  <c r="D131" i="6"/>
  <c r="K130" i="6"/>
  <c r="J130" i="6"/>
  <c r="I130" i="6"/>
  <c r="H130" i="6"/>
  <c r="G130" i="6"/>
  <c r="F130" i="6"/>
  <c r="E130" i="6"/>
  <c r="D130" i="6"/>
  <c r="K129" i="6"/>
  <c r="J129" i="6"/>
  <c r="I129" i="6"/>
  <c r="H129" i="6"/>
  <c r="G129" i="6"/>
  <c r="F129" i="6"/>
  <c r="E129" i="6"/>
  <c r="D129" i="6"/>
  <c r="K128" i="6"/>
  <c r="J128" i="6"/>
  <c r="I128" i="6"/>
  <c r="H128" i="6"/>
  <c r="G128" i="6"/>
  <c r="F128" i="6"/>
  <c r="E128" i="6"/>
  <c r="D128" i="6"/>
  <c r="K127" i="6"/>
  <c r="J127" i="6"/>
  <c r="I127" i="6"/>
  <c r="H127" i="6"/>
  <c r="G127" i="6"/>
  <c r="F127" i="6"/>
  <c r="E127" i="6"/>
  <c r="D127" i="6"/>
  <c r="K126" i="6"/>
  <c r="J126" i="6"/>
  <c r="I126" i="6"/>
  <c r="H126" i="6"/>
  <c r="G126" i="6"/>
  <c r="F126" i="6"/>
  <c r="E126" i="6"/>
  <c r="D126" i="6"/>
  <c r="K125" i="6"/>
  <c r="J125" i="6"/>
  <c r="I125" i="6"/>
  <c r="H125" i="6"/>
  <c r="G125" i="6"/>
  <c r="F125" i="6"/>
  <c r="E125" i="6"/>
  <c r="D125" i="6"/>
  <c r="K124" i="6"/>
  <c r="J124" i="6"/>
  <c r="I124" i="6"/>
  <c r="H124" i="6"/>
  <c r="G124" i="6"/>
  <c r="F124" i="6"/>
  <c r="E124" i="6"/>
  <c r="D124" i="6"/>
  <c r="K123" i="6"/>
  <c r="J123" i="6"/>
  <c r="I123" i="6"/>
  <c r="H123" i="6"/>
  <c r="G123" i="6"/>
  <c r="F123" i="6"/>
  <c r="E123" i="6"/>
  <c r="D123" i="6"/>
  <c r="K122" i="6"/>
  <c r="J122" i="6"/>
  <c r="I122" i="6"/>
  <c r="H122" i="6"/>
  <c r="G122" i="6"/>
  <c r="F122" i="6"/>
  <c r="E122" i="6"/>
  <c r="D122" i="6"/>
  <c r="K121" i="6"/>
  <c r="J121" i="6"/>
  <c r="I121" i="6"/>
  <c r="H121" i="6"/>
  <c r="G121" i="6"/>
  <c r="F121" i="6"/>
  <c r="E121" i="6"/>
  <c r="D121" i="6"/>
  <c r="K120" i="6"/>
  <c r="J120" i="6"/>
  <c r="I120" i="6"/>
  <c r="H120" i="6"/>
  <c r="G120" i="6"/>
  <c r="F120" i="6"/>
  <c r="E120" i="6"/>
  <c r="D120" i="6"/>
  <c r="K119" i="6"/>
  <c r="J119" i="6"/>
  <c r="I119" i="6"/>
  <c r="H119" i="6"/>
  <c r="G119" i="6"/>
  <c r="F119" i="6"/>
  <c r="E119" i="6"/>
  <c r="D119" i="6"/>
  <c r="K118" i="6"/>
  <c r="J118" i="6"/>
  <c r="I118" i="6"/>
  <c r="H118" i="6"/>
  <c r="G118" i="6"/>
  <c r="F118" i="6"/>
  <c r="E118" i="6"/>
  <c r="D118" i="6"/>
  <c r="K117" i="6"/>
  <c r="J117" i="6"/>
  <c r="I117" i="6"/>
  <c r="H117" i="6"/>
  <c r="G117" i="6"/>
  <c r="F117" i="6"/>
  <c r="E117" i="6"/>
  <c r="D117" i="6"/>
  <c r="K116" i="6"/>
  <c r="J116" i="6"/>
  <c r="I116" i="6"/>
  <c r="H116" i="6"/>
  <c r="G116" i="6"/>
  <c r="F116" i="6"/>
  <c r="E116" i="6"/>
  <c r="D116" i="6"/>
  <c r="K115" i="6"/>
  <c r="J115" i="6"/>
  <c r="I115" i="6"/>
  <c r="H115" i="6"/>
  <c r="G115" i="6"/>
  <c r="F115" i="6"/>
  <c r="E115" i="6"/>
  <c r="D115" i="6"/>
  <c r="K114" i="6"/>
  <c r="J114" i="6"/>
  <c r="I114" i="6"/>
  <c r="H114" i="6"/>
  <c r="G114" i="6"/>
  <c r="F114" i="6"/>
  <c r="E114" i="6"/>
  <c r="D114" i="6"/>
  <c r="K113" i="6"/>
  <c r="J113" i="6"/>
  <c r="I113" i="6"/>
  <c r="H113" i="6"/>
  <c r="G113" i="6"/>
  <c r="F113" i="6"/>
  <c r="E113" i="6"/>
  <c r="D113" i="6"/>
  <c r="K112" i="6"/>
  <c r="J112" i="6"/>
  <c r="I112" i="6"/>
  <c r="H112" i="6"/>
  <c r="G112" i="6"/>
  <c r="F112" i="6"/>
  <c r="E112" i="6"/>
  <c r="D112" i="6"/>
  <c r="K111" i="6"/>
  <c r="J111" i="6"/>
  <c r="I111" i="6"/>
  <c r="H111" i="6"/>
  <c r="G111" i="6"/>
  <c r="F111" i="6"/>
  <c r="E111" i="6"/>
  <c r="D111" i="6"/>
  <c r="K110" i="6"/>
  <c r="J110" i="6"/>
  <c r="I110" i="6"/>
  <c r="H110" i="6"/>
  <c r="G110" i="6"/>
  <c r="F110" i="6"/>
  <c r="E110" i="6"/>
  <c r="D110" i="6"/>
  <c r="K109" i="6"/>
  <c r="J109" i="6"/>
  <c r="I109" i="6"/>
  <c r="H109" i="6"/>
  <c r="G109" i="6"/>
  <c r="F109" i="6"/>
  <c r="E109" i="6"/>
  <c r="D109" i="6"/>
  <c r="K108" i="6"/>
  <c r="J108" i="6"/>
  <c r="I108" i="6"/>
  <c r="H108" i="6"/>
  <c r="G108" i="6"/>
  <c r="F108" i="6"/>
  <c r="E108" i="6"/>
  <c r="D108" i="6"/>
  <c r="K107" i="6"/>
  <c r="J107" i="6"/>
  <c r="I107" i="6"/>
  <c r="H107" i="6"/>
  <c r="G107" i="6"/>
  <c r="F107" i="6"/>
  <c r="E107" i="6"/>
  <c r="D107" i="6"/>
  <c r="K106" i="6"/>
  <c r="J106" i="6"/>
  <c r="I106" i="6"/>
  <c r="H106" i="6"/>
  <c r="G106" i="6"/>
  <c r="F106" i="6"/>
  <c r="E106" i="6"/>
  <c r="D106" i="6"/>
  <c r="K105" i="6"/>
  <c r="J105" i="6"/>
  <c r="I105" i="6"/>
  <c r="H105" i="6"/>
  <c r="G105" i="6"/>
  <c r="F105" i="6"/>
  <c r="E105" i="6"/>
  <c r="D105" i="6"/>
  <c r="K104" i="6"/>
  <c r="J104" i="6"/>
  <c r="I104" i="6"/>
  <c r="H104" i="6"/>
  <c r="G104" i="6"/>
  <c r="F104" i="6"/>
  <c r="E104" i="6"/>
  <c r="D104" i="6"/>
  <c r="K103" i="6"/>
  <c r="J103" i="6"/>
  <c r="I103" i="6"/>
  <c r="H103" i="6"/>
  <c r="G103" i="6"/>
  <c r="F103" i="6"/>
  <c r="E103" i="6"/>
  <c r="D103" i="6"/>
  <c r="K102" i="6"/>
  <c r="J102" i="6"/>
  <c r="I102" i="6"/>
  <c r="H102" i="6"/>
  <c r="G102" i="6"/>
  <c r="F102" i="6"/>
  <c r="E102" i="6"/>
  <c r="D102" i="6"/>
  <c r="K101" i="6"/>
  <c r="K145" i="6" s="1"/>
  <c r="J101" i="6"/>
  <c r="J145" i="6" s="1"/>
  <c r="I101" i="6"/>
  <c r="I145" i="6" s="1"/>
  <c r="H101" i="6"/>
  <c r="H145" i="6" s="1"/>
  <c r="G101" i="6"/>
  <c r="G145" i="6" s="1"/>
  <c r="F101" i="6"/>
  <c r="F145" i="6" s="1"/>
  <c r="E101" i="6"/>
  <c r="E145" i="6" s="1"/>
  <c r="D101" i="6"/>
  <c r="D145" i="6" s="1"/>
  <c r="K95" i="6"/>
  <c r="J95" i="6"/>
  <c r="I95" i="6"/>
  <c r="H95" i="6"/>
  <c r="G95" i="6"/>
  <c r="F95" i="6"/>
  <c r="E95" i="6"/>
  <c r="D95" i="6"/>
  <c r="K94" i="6"/>
  <c r="J94" i="6"/>
  <c r="I94" i="6"/>
  <c r="H94" i="6"/>
  <c r="G94" i="6"/>
  <c r="F94" i="6"/>
  <c r="E94" i="6"/>
  <c r="D94" i="6"/>
  <c r="K93" i="6"/>
  <c r="J93" i="6"/>
  <c r="I93" i="6"/>
  <c r="H93" i="6"/>
  <c r="G93" i="6"/>
  <c r="F93" i="6"/>
  <c r="E93" i="6"/>
  <c r="D93" i="6"/>
  <c r="K92" i="6"/>
  <c r="J92" i="6"/>
  <c r="I92" i="6"/>
  <c r="H92" i="6"/>
  <c r="G92" i="6"/>
  <c r="F92" i="6"/>
  <c r="E92" i="6"/>
  <c r="D92" i="6"/>
  <c r="K91" i="6"/>
  <c r="J91" i="6"/>
  <c r="I91" i="6"/>
  <c r="H91" i="6"/>
  <c r="G91" i="6"/>
  <c r="F91" i="6"/>
  <c r="E91" i="6"/>
  <c r="D91" i="6"/>
  <c r="K90" i="6"/>
  <c r="J90" i="6"/>
  <c r="I90" i="6"/>
  <c r="H90" i="6"/>
  <c r="G90" i="6"/>
  <c r="F90" i="6"/>
  <c r="E90" i="6"/>
  <c r="D90" i="6"/>
  <c r="K89" i="6"/>
  <c r="J89" i="6"/>
  <c r="I89" i="6"/>
  <c r="H89" i="6"/>
  <c r="G89" i="6"/>
  <c r="F89" i="6"/>
  <c r="E89" i="6"/>
  <c r="D89" i="6"/>
  <c r="K88" i="6"/>
  <c r="J88" i="6"/>
  <c r="I88" i="6"/>
  <c r="H88" i="6"/>
  <c r="G88" i="6"/>
  <c r="F88" i="6"/>
  <c r="E88" i="6"/>
  <c r="D88" i="6"/>
  <c r="K87" i="6"/>
  <c r="J87" i="6"/>
  <c r="I87" i="6"/>
  <c r="H87" i="6"/>
  <c r="G87" i="6"/>
  <c r="F87" i="6"/>
  <c r="E87" i="6"/>
  <c r="D87" i="6"/>
  <c r="K86" i="6"/>
  <c r="J86" i="6"/>
  <c r="I86" i="6"/>
  <c r="H86" i="6"/>
  <c r="G86" i="6"/>
  <c r="F86" i="6"/>
  <c r="E86" i="6"/>
  <c r="D86" i="6"/>
  <c r="K85" i="6"/>
  <c r="J85" i="6"/>
  <c r="I85" i="6"/>
  <c r="H85" i="6"/>
  <c r="G85" i="6"/>
  <c r="F85" i="6"/>
  <c r="E85" i="6"/>
  <c r="D85" i="6"/>
  <c r="K84" i="6"/>
  <c r="J84" i="6"/>
  <c r="I84" i="6"/>
  <c r="H84" i="6"/>
  <c r="G84" i="6"/>
  <c r="F84" i="6"/>
  <c r="E84" i="6"/>
  <c r="D84" i="6"/>
  <c r="K83" i="6"/>
  <c r="J83" i="6"/>
  <c r="I83" i="6"/>
  <c r="H83" i="6"/>
  <c r="G83" i="6"/>
  <c r="F83" i="6"/>
  <c r="E83" i="6"/>
  <c r="D83" i="6"/>
  <c r="K82" i="6"/>
  <c r="J82" i="6"/>
  <c r="I82" i="6"/>
  <c r="H82" i="6"/>
  <c r="G82" i="6"/>
  <c r="F82" i="6"/>
  <c r="E82" i="6"/>
  <c r="D82" i="6"/>
  <c r="K81" i="6"/>
  <c r="J81" i="6"/>
  <c r="I81" i="6"/>
  <c r="H81" i="6"/>
  <c r="G81" i="6"/>
  <c r="F81" i="6"/>
  <c r="E81" i="6"/>
  <c r="D81" i="6"/>
  <c r="K80" i="6"/>
  <c r="J80" i="6"/>
  <c r="I80" i="6"/>
  <c r="H80" i="6"/>
  <c r="G80" i="6"/>
  <c r="F80" i="6"/>
  <c r="E80" i="6"/>
  <c r="D80" i="6"/>
  <c r="K79" i="6"/>
  <c r="J79" i="6"/>
  <c r="I79" i="6"/>
  <c r="H79" i="6"/>
  <c r="G79" i="6"/>
  <c r="F79" i="6"/>
  <c r="E79" i="6"/>
  <c r="D79" i="6"/>
  <c r="K78" i="6"/>
  <c r="J78" i="6"/>
  <c r="I78" i="6"/>
  <c r="H78" i="6"/>
  <c r="G78" i="6"/>
  <c r="F78" i="6"/>
  <c r="E78" i="6"/>
  <c r="D78" i="6"/>
  <c r="K77" i="6"/>
  <c r="K96" i="6" s="1"/>
  <c r="J77" i="6"/>
  <c r="J96" i="6" s="1"/>
  <c r="I77" i="6"/>
  <c r="I96" i="6" s="1"/>
  <c r="H77" i="6"/>
  <c r="H96" i="6" s="1"/>
  <c r="G77" i="6"/>
  <c r="G96" i="6" s="1"/>
  <c r="F77" i="6"/>
  <c r="F96" i="6" s="1"/>
  <c r="E77" i="6"/>
  <c r="E96" i="6" s="1"/>
  <c r="D77" i="6"/>
  <c r="D96" i="6" s="1"/>
  <c r="K71" i="6"/>
  <c r="J71" i="6"/>
  <c r="I71" i="6"/>
  <c r="H71" i="6"/>
  <c r="G71" i="6"/>
  <c r="F71" i="6"/>
  <c r="E71" i="6"/>
  <c r="D71" i="6"/>
  <c r="K70" i="6"/>
  <c r="J70" i="6"/>
  <c r="I70" i="6"/>
  <c r="H70" i="6"/>
  <c r="G70" i="6"/>
  <c r="F70" i="6"/>
  <c r="E70" i="6"/>
  <c r="D70" i="6"/>
  <c r="K69" i="6"/>
  <c r="J69" i="6"/>
  <c r="I69" i="6"/>
  <c r="H69" i="6"/>
  <c r="G69" i="6"/>
  <c r="F69" i="6"/>
  <c r="E69" i="6"/>
  <c r="D69" i="6"/>
  <c r="K68" i="6"/>
  <c r="J68" i="6"/>
  <c r="I68" i="6"/>
  <c r="H68" i="6"/>
  <c r="G68" i="6"/>
  <c r="F68" i="6"/>
  <c r="E68" i="6"/>
  <c r="D68" i="6"/>
  <c r="K67" i="6"/>
  <c r="J67" i="6"/>
  <c r="I67" i="6"/>
  <c r="H67" i="6"/>
  <c r="G67" i="6"/>
  <c r="F67" i="6"/>
  <c r="E67" i="6"/>
  <c r="D67" i="6"/>
  <c r="K66" i="6"/>
  <c r="J66" i="6"/>
  <c r="I66" i="6"/>
  <c r="H66" i="6"/>
  <c r="G66" i="6"/>
  <c r="F66" i="6"/>
  <c r="E66" i="6"/>
  <c r="D66" i="6"/>
  <c r="K65" i="6"/>
  <c r="J65" i="6"/>
  <c r="I65" i="6"/>
  <c r="H65" i="6"/>
  <c r="G65" i="6"/>
  <c r="F65" i="6"/>
  <c r="E65" i="6"/>
  <c r="D65" i="6"/>
  <c r="K64" i="6"/>
  <c r="J64" i="6"/>
  <c r="I64" i="6"/>
  <c r="H64" i="6"/>
  <c r="G64" i="6"/>
  <c r="F64" i="6"/>
  <c r="E64" i="6"/>
  <c r="D64" i="6"/>
  <c r="K63" i="6"/>
  <c r="J63" i="6"/>
  <c r="I63" i="6"/>
  <c r="H63" i="6"/>
  <c r="G63" i="6"/>
  <c r="F63" i="6"/>
  <c r="E63" i="6"/>
  <c r="D63" i="6"/>
  <c r="K62" i="6"/>
  <c r="J62" i="6"/>
  <c r="I62" i="6"/>
  <c r="H62" i="6"/>
  <c r="G62" i="6"/>
  <c r="F62" i="6"/>
  <c r="E62" i="6"/>
  <c r="D62" i="6"/>
  <c r="K61" i="6"/>
  <c r="J61" i="6"/>
  <c r="I61" i="6"/>
  <c r="H61" i="6"/>
  <c r="G61" i="6"/>
  <c r="F61" i="6"/>
  <c r="E61" i="6"/>
  <c r="D61" i="6"/>
  <c r="K60" i="6"/>
  <c r="J60" i="6"/>
  <c r="I60" i="6"/>
  <c r="H60" i="6"/>
  <c r="G60" i="6"/>
  <c r="F60" i="6"/>
  <c r="E60" i="6"/>
  <c r="D60" i="6"/>
  <c r="K59" i="6"/>
  <c r="J59" i="6"/>
  <c r="I59" i="6"/>
  <c r="H59" i="6"/>
  <c r="G59" i="6"/>
  <c r="F59" i="6"/>
  <c r="E59" i="6"/>
  <c r="D59" i="6"/>
  <c r="K58" i="6"/>
  <c r="J58" i="6"/>
  <c r="I58" i="6"/>
  <c r="H58" i="6"/>
  <c r="G58" i="6"/>
  <c r="F58" i="6"/>
  <c r="E58" i="6"/>
  <c r="D58" i="6"/>
  <c r="K57" i="6"/>
  <c r="J57" i="6"/>
  <c r="I57" i="6"/>
  <c r="H57" i="6"/>
  <c r="G57" i="6"/>
  <c r="F57" i="6"/>
  <c r="E57" i="6"/>
  <c r="D57" i="6"/>
  <c r="K56" i="6"/>
  <c r="J56" i="6"/>
  <c r="I56" i="6"/>
  <c r="H56" i="6"/>
  <c r="G56" i="6"/>
  <c r="F56" i="6"/>
  <c r="E56" i="6"/>
  <c r="D56" i="6"/>
  <c r="K55" i="6"/>
  <c r="J55" i="6"/>
  <c r="I55" i="6"/>
  <c r="H55" i="6"/>
  <c r="G55" i="6"/>
  <c r="F55" i="6"/>
  <c r="E55" i="6"/>
  <c r="D55" i="6"/>
  <c r="K54" i="6"/>
  <c r="J54" i="6"/>
  <c r="I54" i="6"/>
  <c r="H54" i="6"/>
  <c r="G54" i="6"/>
  <c r="F54" i="6"/>
  <c r="E54" i="6"/>
  <c r="D54" i="6"/>
  <c r="K53" i="6"/>
  <c r="J53" i="6"/>
  <c r="I53" i="6"/>
  <c r="H53" i="6"/>
  <c r="G53" i="6"/>
  <c r="F53" i="6"/>
  <c r="E53" i="6"/>
  <c r="D53" i="6"/>
  <c r="K52" i="6"/>
  <c r="J52" i="6"/>
  <c r="I52" i="6"/>
  <c r="H52" i="6"/>
  <c r="G52" i="6"/>
  <c r="F52" i="6"/>
  <c r="E52" i="6"/>
  <c r="D52" i="6"/>
  <c r="K51" i="6"/>
  <c r="J51" i="6"/>
  <c r="I51" i="6"/>
  <c r="H51" i="6"/>
  <c r="G51" i="6"/>
  <c r="F51" i="6"/>
  <c r="E51" i="6"/>
  <c r="D51" i="6"/>
  <c r="K50" i="6"/>
  <c r="J50" i="6"/>
  <c r="I50" i="6"/>
  <c r="H50" i="6"/>
  <c r="G50" i="6"/>
  <c r="F50" i="6"/>
  <c r="E50" i="6"/>
  <c r="D50" i="6"/>
  <c r="K49" i="6"/>
  <c r="J49" i="6"/>
  <c r="I49" i="6"/>
  <c r="H49" i="6"/>
  <c r="G49" i="6"/>
  <c r="F49" i="6"/>
  <c r="E49" i="6"/>
  <c r="D49" i="6"/>
  <c r="K48" i="6"/>
  <c r="J48" i="6"/>
  <c r="I48" i="6"/>
  <c r="H48" i="6"/>
  <c r="G48" i="6"/>
  <c r="F48" i="6"/>
  <c r="E48" i="6"/>
  <c r="D48" i="6"/>
  <c r="K47" i="6"/>
  <c r="J47" i="6"/>
  <c r="I47" i="6"/>
  <c r="H47" i="6"/>
  <c r="G47" i="6"/>
  <c r="F47" i="6"/>
  <c r="E47" i="6"/>
  <c r="D47" i="6"/>
  <c r="K46" i="6"/>
  <c r="J46" i="6"/>
  <c r="I46" i="6"/>
  <c r="H46" i="6"/>
  <c r="G46" i="6"/>
  <c r="F46" i="6"/>
  <c r="E46" i="6"/>
  <c r="D46" i="6"/>
  <c r="K45" i="6"/>
  <c r="J45" i="6"/>
  <c r="I45" i="6"/>
  <c r="H45" i="6"/>
  <c r="G45" i="6"/>
  <c r="F45" i="6"/>
  <c r="E45" i="6"/>
  <c r="D45" i="6"/>
  <c r="K44" i="6"/>
  <c r="J44" i="6"/>
  <c r="I44" i="6"/>
  <c r="H44" i="6"/>
  <c r="G44" i="6"/>
  <c r="F44" i="6"/>
  <c r="E44" i="6"/>
  <c r="D44" i="6"/>
  <c r="K43" i="6"/>
  <c r="J43" i="6"/>
  <c r="I43" i="6"/>
  <c r="H43" i="6"/>
  <c r="G43" i="6"/>
  <c r="F43" i="6"/>
  <c r="E43" i="6"/>
  <c r="D43" i="6"/>
  <c r="K42" i="6"/>
  <c r="J42" i="6"/>
  <c r="I42" i="6"/>
  <c r="H42" i="6"/>
  <c r="G42" i="6"/>
  <c r="F42" i="6"/>
  <c r="E42" i="6"/>
  <c r="D42" i="6"/>
  <c r="K41" i="6"/>
  <c r="K72" i="6" s="1"/>
  <c r="J41" i="6"/>
  <c r="J72" i="6" s="1"/>
  <c r="I41" i="6"/>
  <c r="I72" i="6" s="1"/>
  <c r="H41" i="6"/>
  <c r="H72" i="6" s="1"/>
  <c r="G41" i="6"/>
  <c r="G72" i="6" s="1"/>
  <c r="F41" i="6"/>
  <c r="F72" i="6" s="1"/>
  <c r="E41" i="6"/>
  <c r="E72" i="6" s="1"/>
  <c r="D41" i="6"/>
  <c r="D72" i="6" s="1"/>
  <c r="K35" i="6"/>
  <c r="J35" i="6"/>
  <c r="I35" i="6"/>
  <c r="H35" i="6"/>
  <c r="G35" i="6"/>
  <c r="F35" i="6"/>
  <c r="E35" i="6"/>
  <c r="D35" i="6"/>
  <c r="K34" i="6"/>
  <c r="J34" i="6"/>
  <c r="I34" i="6"/>
  <c r="H34" i="6"/>
  <c r="G34" i="6"/>
  <c r="F34" i="6"/>
  <c r="E34" i="6"/>
  <c r="D34" i="6"/>
  <c r="K33" i="6"/>
  <c r="J33" i="6"/>
  <c r="I33" i="6"/>
  <c r="H33" i="6"/>
  <c r="G33" i="6"/>
  <c r="F33" i="6"/>
  <c r="E33" i="6"/>
  <c r="D33" i="6"/>
  <c r="K32" i="6"/>
  <c r="J32" i="6"/>
  <c r="I32" i="6"/>
  <c r="H32" i="6"/>
  <c r="G32" i="6"/>
  <c r="F32" i="6"/>
  <c r="E32" i="6"/>
  <c r="D32" i="6"/>
  <c r="K31" i="6"/>
  <c r="J31" i="6"/>
  <c r="I31" i="6"/>
  <c r="H31" i="6"/>
  <c r="G31" i="6"/>
  <c r="F31" i="6"/>
  <c r="E31" i="6"/>
  <c r="D31" i="6"/>
  <c r="K30" i="6"/>
  <c r="J30" i="6"/>
  <c r="I30" i="6"/>
  <c r="H30" i="6"/>
  <c r="G30" i="6"/>
  <c r="F30" i="6"/>
  <c r="E30" i="6"/>
  <c r="D30" i="6"/>
  <c r="K29" i="6"/>
  <c r="J29" i="6"/>
  <c r="I29" i="6"/>
  <c r="H29" i="6"/>
  <c r="G29" i="6"/>
  <c r="F29" i="6"/>
  <c r="E29" i="6"/>
  <c r="D29" i="6"/>
  <c r="K28" i="6"/>
  <c r="J28" i="6"/>
  <c r="I28" i="6"/>
  <c r="H28" i="6"/>
  <c r="G28" i="6"/>
  <c r="F28" i="6"/>
  <c r="E28" i="6"/>
  <c r="D28" i="6"/>
  <c r="K27" i="6"/>
  <c r="J27" i="6"/>
  <c r="I27" i="6"/>
  <c r="H27" i="6"/>
  <c r="G27" i="6"/>
  <c r="F27" i="6"/>
  <c r="E27" i="6"/>
  <c r="D27" i="6"/>
  <c r="K26" i="6"/>
  <c r="J26" i="6"/>
  <c r="I26" i="6"/>
  <c r="H26" i="6"/>
  <c r="G26" i="6"/>
  <c r="F26" i="6"/>
  <c r="E26" i="6"/>
  <c r="D26" i="6"/>
  <c r="K25" i="6"/>
  <c r="J25" i="6"/>
  <c r="I25" i="6"/>
  <c r="H25" i="6"/>
  <c r="G25" i="6"/>
  <c r="F25" i="6"/>
  <c r="E25" i="6"/>
  <c r="D25" i="6"/>
  <c r="K24" i="6"/>
  <c r="J24" i="6"/>
  <c r="I24" i="6"/>
  <c r="H24" i="6"/>
  <c r="G24" i="6"/>
  <c r="F24" i="6"/>
  <c r="E24" i="6"/>
  <c r="D24" i="6"/>
  <c r="K23" i="6"/>
  <c r="J23" i="6"/>
  <c r="I23" i="6"/>
  <c r="H23" i="6"/>
  <c r="G23" i="6"/>
  <c r="F23" i="6"/>
  <c r="E23" i="6"/>
  <c r="D23" i="6"/>
  <c r="K22" i="6"/>
  <c r="J22" i="6"/>
  <c r="I22" i="6"/>
  <c r="H22" i="6"/>
  <c r="G22" i="6"/>
  <c r="F22" i="6"/>
  <c r="E22" i="6"/>
  <c r="D22" i="6"/>
  <c r="K21" i="6"/>
  <c r="J21" i="6"/>
  <c r="I21" i="6"/>
  <c r="H21" i="6"/>
  <c r="G21" i="6"/>
  <c r="F21" i="6"/>
  <c r="E21" i="6"/>
  <c r="D21" i="6"/>
  <c r="K20" i="6"/>
  <c r="J20" i="6"/>
  <c r="I20" i="6"/>
  <c r="H20" i="6"/>
  <c r="G20" i="6"/>
  <c r="F20" i="6"/>
  <c r="E20" i="6"/>
  <c r="D20" i="6"/>
  <c r="K19" i="6"/>
  <c r="J19" i="6"/>
  <c r="I19" i="6"/>
  <c r="H19" i="6"/>
  <c r="G19" i="6"/>
  <c r="F19" i="6"/>
  <c r="E19" i="6"/>
  <c r="D19" i="6"/>
  <c r="K18" i="6"/>
  <c r="J18" i="6"/>
  <c r="I18" i="6"/>
  <c r="H18" i="6"/>
  <c r="G18" i="6"/>
  <c r="F18" i="6"/>
  <c r="E18" i="6"/>
  <c r="D18" i="6"/>
  <c r="K17" i="6"/>
  <c r="J17" i="6"/>
  <c r="I17" i="6"/>
  <c r="H17" i="6"/>
  <c r="G17" i="6"/>
  <c r="F17" i="6"/>
  <c r="E17" i="6"/>
  <c r="D17" i="6"/>
  <c r="K16" i="6"/>
  <c r="J16" i="6"/>
  <c r="I16" i="6"/>
  <c r="H16" i="6"/>
  <c r="G16" i="6"/>
  <c r="F16" i="6"/>
  <c r="E16" i="6"/>
  <c r="D16" i="6"/>
  <c r="K15" i="6"/>
  <c r="J15" i="6"/>
  <c r="I15" i="6"/>
  <c r="H15" i="6"/>
  <c r="G15" i="6"/>
  <c r="F15" i="6"/>
  <c r="E15" i="6"/>
  <c r="D15" i="6"/>
  <c r="K14" i="6"/>
  <c r="J14" i="6"/>
  <c r="I14" i="6"/>
  <c r="H14" i="6"/>
  <c r="G14" i="6"/>
  <c r="F14" i="6"/>
  <c r="E14" i="6"/>
  <c r="D14" i="6"/>
  <c r="K13" i="6"/>
  <c r="J13" i="6"/>
  <c r="I13" i="6"/>
  <c r="H13" i="6"/>
  <c r="G13" i="6"/>
  <c r="F13" i="6"/>
  <c r="E13" i="6"/>
  <c r="D13" i="6"/>
  <c r="K12" i="6"/>
  <c r="J12" i="6"/>
  <c r="I12" i="6"/>
  <c r="H12" i="6"/>
  <c r="G12" i="6"/>
  <c r="F12" i="6"/>
  <c r="E12" i="6"/>
  <c r="D12" i="6"/>
  <c r="K11" i="6"/>
  <c r="J11" i="6"/>
  <c r="I11" i="6"/>
  <c r="H11" i="6"/>
  <c r="G11" i="6"/>
  <c r="F11" i="6"/>
  <c r="E11" i="6"/>
  <c r="D11" i="6"/>
  <c r="K10" i="6"/>
  <c r="J10" i="6"/>
  <c r="I10" i="6"/>
  <c r="H10" i="6"/>
  <c r="G10" i="6"/>
  <c r="F10" i="6"/>
  <c r="E10" i="6"/>
  <c r="D10" i="6"/>
  <c r="K9" i="6"/>
  <c r="J9" i="6"/>
  <c r="I9" i="6"/>
  <c r="H9" i="6"/>
  <c r="G9" i="6"/>
  <c r="F9" i="6"/>
  <c r="E9" i="6"/>
  <c r="D9" i="6"/>
  <c r="K8" i="6"/>
  <c r="K36" i="6" s="1"/>
  <c r="J8" i="6"/>
  <c r="J36" i="6" s="1"/>
  <c r="I8" i="6"/>
  <c r="I36" i="6" s="1"/>
  <c r="H8" i="6"/>
  <c r="H36" i="6" s="1"/>
  <c r="G8" i="6"/>
  <c r="G36" i="6" s="1"/>
  <c r="F8" i="6"/>
  <c r="F36" i="6" s="1"/>
  <c r="E8" i="6"/>
  <c r="E36" i="6" s="1"/>
  <c r="D8" i="6"/>
  <c r="D36" i="6" s="1"/>
  <c r="H43" i="7" l="1"/>
  <c r="H45" i="7" s="1"/>
  <c r="D163" i="6"/>
  <c r="J163" i="6"/>
  <c r="F156" i="6"/>
  <c r="H156" i="6" s="1"/>
  <c r="G163" i="6"/>
  <c r="E26" i="7"/>
  <c r="E45" i="7"/>
  <c r="I163" i="6"/>
  <c r="K163" i="6"/>
  <c r="E163" i="6"/>
  <c r="F159" i="6"/>
  <c r="H159" i="6" s="1"/>
  <c r="J178" i="6"/>
  <c r="D178" i="6"/>
  <c r="I178" i="6"/>
  <c r="K178" i="6"/>
  <c r="G178" i="6"/>
  <c r="H169" i="6"/>
  <c r="H177" i="6"/>
  <c r="D148" i="6"/>
  <c r="D164" i="6" s="1"/>
  <c r="F148" i="6"/>
  <c r="H148" i="6"/>
  <c r="J148" i="6"/>
  <c r="J164" i="6" s="1"/>
  <c r="J180" i="6" s="1"/>
  <c r="D179" i="6"/>
  <c r="I179" i="6"/>
  <c r="K179" i="6"/>
  <c r="E148" i="6"/>
  <c r="E164" i="6" s="1"/>
  <c r="E180" i="6" s="1"/>
  <c r="G148" i="6"/>
  <c r="G164" i="6" s="1"/>
  <c r="G180" i="6" s="1"/>
  <c r="I148" i="6"/>
  <c r="I164" i="6" s="1"/>
  <c r="I180" i="6" s="1"/>
  <c r="K148" i="6"/>
  <c r="K164" i="6" s="1"/>
  <c r="K180" i="6" s="1"/>
  <c r="J179" i="6"/>
  <c r="G179" i="6"/>
  <c r="E179" i="6"/>
  <c r="F178" i="6"/>
  <c r="F155" i="6"/>
  <c r="H178" i="6" l="1"/>
  <c r="D180" i="6"/>
  <c r="F163" i="6"/>
  <c r="F179" i="6" s="1"/>
  <c r="H155" i="6"/>
  <c r="H163" i="6" s="1"/>
  <c r="H179" i="6" s="1"/>
  <c r="H164" i="6" l="1"/>
  <c r="H180" i="6" s="1"/>
  <c r="F164" i="6"/>
  <c r="F180" i="6" s="1"/>
  <c r="H28" i="4" l="1"/>
  <c r="G28" i="4"/>
  <c r="F28" i="4"/>
  <c r="F22" i="4" l="1"/>
  <c r="H22" i="4"/>
  <c r="G22" i="4"/>
  <c r="H9" i="4" l="1"/>
  <c r="G9" i="4"/>
  <c r="F9" i="4"/>
  <c r="H37" i="4" l="1"/>
  <c r="F37" i="4"/>
  <c r="G37" i="4"/>
  <c r="E22" i="4"/>
  <c r="E9" i="4"/>
  <c r="E28" i="4"/>
  <c r="E37" i="4" l="1"/>
</calcChain>
</file>

<file path=xl/sharedStrings.xml><?xml version="1.0" encoding="utf-8"?>
<sst xmlns="http://schemas.openxmlformats.org/spreadsheetml/2006/main" count="900" uniqueCount="433">
  <si>
    <t xml:space="preserve">General Public Services &amp; Community Safety  Committee -  Explanation of  Revenue Variances  </t>
  </si>
  <si>
    <t xml:space="preserve">Cost Centre </t>
  </si>
  <si>
    <t>Description</t>
  </si>
  <si>
    <t>Main Group Heading</t>
  </si>
  <si>
    <t xml:space="preserve">Details of Outturn Variance to Latest Approved Estimate </t>
  </si>
  <si>
    <t>Unfit Private Sector</t>
  </si>
  <si>
    <t>Community Safety</t>
  </si>
  <si>
    <t>Employees</t>
  </si>
  <si>
    <t>Trade Refuse Collection</t>
  </si>
  <si>
    <t>Kerbside Recycling</t>
  </si>
  <si>
    <t>Pest Control</t>
  </si>
  <si>
    <t>Income</t>
  </si>
  <si>
    <t>Environmental Maintenance</t>
  </si>
  <si>
    <t>Environmental Protection</t>
  </si>
  <si>
    <t>Clinical Waste Contractor</t>
  </si>
  <si>
    <t xml:space="preserve">Leisure, Wellbeing &amp;  Health Committee -  Explanation of  Revenue Variances  </t>
  </si>
  <si>
    <t>Community Partnerships</t>
  </si>
  <si>
    <t>Premises</t>
  </si>
  <si>
    <t>Community Arts</t>
  </si>
  <si>
    <t>1455/56</t>
  </si>
  <si>
    <t>Supplies &amp; Services</t>
  </si>
  <si>
    <t>Active Community Development Fund</t>
  </si>
  <si>
    <t>Trees &amp; Landscapes</t>
  </si>
  <si>
    <t>Playing Fields &amp; Open Spaces</t>
  </si>
  <si>
    <t>Aquadrome</t>
  </si>
  <si>
    <t>Leisure Venues</t>
  </si>
  <si>
    <t>Leisure Development</t>
  </si>
  <si>
    <t>Playschemes</t>
  </si>
  <si>
    <t xml:space="preserve">Policy and Resources Committee -  Explanation of  Revenue Variances  </t>
  </si>
  <si>
    <t>Customer Service Centre</t>
  </si>
  <si>
    <t>Democratic Representation</t>
  </si>
  <si>
    <t>Legal Practice</t>
  </si>
  <si>
    <t>Committee Administration</t>
  </si>
  <si>
    <t>Miscellaneous Properties</t>
  </si>
  <si>
    <t>Office Services</t>
  </si>
  <si>
    <t>Asset Management</t>
  </si>
  <si>
    <t>Benefits &amp; Allowances</t>
  </si>
  <si>
    <t>Benefit Fraud</t>
  </si>
  <si>
    <t>Garages &amp; Shops</t>
  </si>
  <si>
    <t>Chief Executive</t>
  </si>
  <si>
    <t>Insurances</t>
  </si>
  <si>
    <t>Three Rivers House</t>
  </si>
  <si>
    <t>Basing House</t>
  </si>
  <si>
    <t xml:space="preserve">TOTAL -  Policy and Resources  </t>
  </si>
  <si>
    <t xml:space="preserve">Sustainable Development, Planning &amp; Transport Committee -  Explanation of  Revenue Variances  </t>
  </si>
  <si>
    <t>Housing Services Needs</t>
  </si>
  <si>
    <t>Improvement Grants</t>
  </si>
  <si>
    <t>Sustainability Projects</t>
  </si>
  <si>
    <t>Land Charges</t>
  </si>
  <si>
    <t>Car Parking - Maintenance</t>
  </si>
  <si>
    <t>Miscellaneous Highways</t>
  </si>
  <si>
    <t>Development Management</t>
  </si>
  <si>
    <t>DECS</t>
  </si>
  <si>
    <t>Development Plans</t>
  </si>
  <si>
    <t>Building Control</t>
  </si>
  <si>
    <t>Cemeteries</t>
  </si>
  <si>
    <t>Sports Development</t>
  </si>
  <si>
    <t>Funding</t>
  </si>
  <si>
    <t>Waste Management</t>
  </si>
  <si>
    <t>TOTAL -  General Public Services  &amp; Community Safety Committee</t>
  </si>
  <si>
    <t>TOTAL -  Sustainable Development, Planning &amp; Transport Committee</t>
  </si>
  <si>
    <t>TOTAL -  Leisure, Wellbeing &amp; Health Committee</t>
  </si>
  <si>
    <t>Transport</t>
  </si>
  <si>
    <t>Better Buses</t>
  </si>
  <si>
    <t>£</t>
  </si>
  <si>
    <t>Net Expenditure</t>
  </si>
  <si>
    <t>Leisure, Wellbeing  &amp; Health Committee</t>
  </si>
  <si>
    <t>Medium Term Revenue Budget</t>
  </si>
  <si>
    <t>Cost Centre Description</t>
  </si>
  <si>
    <t>Variances
Previously Reported
    £</t>
  </si>
  <si>
    <t xml:space="preserve"> Latest Approved Budget                                                                                                                                                                                                                           £</t>
  </si>
  <si>
    <t>Variances
This Month 
  £</t>
  </si>
  <si>
    <t>Citizens Advice Bureaux</t>
  </si>
  <si>
    <t>Community Development</t>
  </si>
  <si>
    <t>Health Commercial Team</t>
  </si>
  <si>
    <t>Health Residential Team</t>
  </si>
  <si>
    <t>Licensing</t>
  </si>
  <si>
    <t>Community Sports Network</t>
  </si>
  <si>
    <t xml:space="preserve">Watersmeet </t>
  </si>
  <si>
    <t>Leavesden PDU</t>
  </si>
  <si>
    <t>Oxhey Hall</t>
  </si>
  <si>
    <t>Museum</t>
  </si>
  <si>
    <t>Playrangers</t>
  </si>
  <si>
    <t>Croxley Skatepark</t>
  </si>
  <si>
    <t>Community &amp; Parish Grants</t>
  </si>
  <si>
    <t xml:space="preserve">Leisure &amp; Community Services Support </t>
  </si>
  <si>
    <t>Public Health</t>
  </si>
  <si>
    <t>TRC Grounds Maintenance</t>
  </si>
  <si>
    <t>Total</t>
  </si>
  <si>
    <t>Sustainable Development, Planning &amp; Transport Committee</t>
  </si>
  <si>
    <t>HA Nominations</t>
  </si>
  <si>
    <t>Easy Let</t>
  </si>
  <si>
    <t>Care &amp; Repair</t>
  </si>
  <si>
    <t>Private Sector Advice</t>
  </si>
  <si>
    <t>Choice Based lettings</t>
  </si>
  <si>
    <t>Homelessness</t>
  </si>
  <si>
    <t>Housing Associations</t>
  </si>
  <si>
    <t>Housing Strategy</t>
  </si>
  <si>
    <t>Fuel Voucher Scheme</t>
  </si>
  <si>
    <t>Energy Efficiency</t>
  </si>
  <si>
    <t>Land Drainage</t>
  </si>
  <si>
    <t xml:space="preserve">Car Parking Enforcement </t>
  </si>
  <si>
    <t>Dial - A - Ride</t>
  </si>
  <si>
    <t>Street Naming &amp; Numbering</t>
  </si>
  <si>
    <t>Building Control General</t>
  </si>
  <si>
    <t>Planning Environmental Initiatives</t>
  </si>
  <si>
    <t>Planning &amp; Economic Development</t>
  </si>
  <si>
    <t>Building Control Enforcement</t>
  </si>
  <si>
    <t>Technical Support</t>
  </si>
  <si>
    <t>Batchworth Depot</t>
  </si>
  <si>
    <t>General Public Services &amp; Community Safety Committee</t>
  </si>
  <si>
    <t>Sewerage</t>
  </si>
  <si>
    <t xml:space="preserve">Domestic Refuse Collection </t>
  </si>
  <si>
    <t xml:space="preserve">General Recycling </t>
  </si>
  <si>
    <t>Clinical Waste Collection</t>
  </si>
  <si>
    <t>Abandoned Vehicles</t>
  </si>
  <si>
    <t>Public Conveniences</t>
  </si>
  <si>
    <t xml:space="preserve">Animal Control </t>
  </si>
  <si>
    <t>Environmental Mtce - Contractor</t>
  </si>
  <si>
    <t>Trade Refuse Contractor</t>
  </si>
  <si>
    <t>Policy &amp; Resources Committee</t>
  </si>
  <si>
    <t>Corporate Management</t>
  </si>
  <si>
    <t>Register of Electors</t>
  </si>
  <si>
    <t>Conducting Elections</t>
  </si>
  <si>
    <t>Council Newspaper</t>
  </si>
  <si>
    <t>Major Incident Planning</t>
  </si>
  <si>
    <t>Miscellaneous Expenditure</t>
  </si>
  <si>
    <t>Non Distributable Costs</t>
  </si>
  <si>
    <t>Oxhey Drive</t>
  </si>
  <si>
    <t xml:space="preserve">Communication Team </t>
  </si>
  <si>
    <t>Support Services Team</t>
  </si>
  <si>
    <t>Elections &amp; Electoral Registration</t>
  </si>
  <si>
    <t>Accountancy Practice</t>
  </si>
  <si>
    <t>Parish Elections</t>
  </si>
  <si>
    <t>County Elections</t>
  </si>
  <si>
    <t>Information Technology</t>
  </si>
  <si>
    <t>Internal Audit</t>
  </si>
  <si>
    <t>Financial Administration</t>
  </si>
  <si>
    <t>Revs &amp; Bens Management</t>
  </si>
  <si>
    <t>Council Tax</t>
  </si>
  <si>
    <t>NNDR</t>
  </si>
  <si>
    <t>Cash Collection</t>
  </si>
  <si>
    <t>VAT</t>
  </si>
  <si>
    <t>Performance &amp; Scrutiny</t>
  </si>
  <si>
    <t>Sundry Debtors</t>
  </si>
  <si>
    <t>Corporate Publicity</t>
  </si>
  <si>
    <t>Human Resources</t>
  </si>
  <si>
    <t>Director of Finance</t>
  </si>
  <si>
    <t>Referendums</t>
  </si>
  <si>
    <t>Vacancy Provision</t>
  </si>
  <si>
    <t>Officers Standby</t>
  </si>
  <si>
    <t>Total all Committees</t>
  </si>
  <si>
    <t>Other</t>
  </si>
  <si>
    <t>Other Operating Income/Expenditure</t>
  </si>
  <si>
    <t>Parish Precepts</t>
  </si>
  <si>
    <t xml:space="preserve"> Interest Income </t>
  </si>
  <si>
    <t>Other Adjustments</t>
  </si>
  <si>
    <t>To / (From) Earmarked Reserves</t>
  </si>
  <si>
    <t>Adjustments Under Statute</t>
  </si>
  <si>
    <t>Sub - Total</t>
  </si>
  <si>
    <t>Demanded From Collection Fund</t>
  </si>
  <si>
    <t>Revenue Support Grant</t>
  </si>
  <si>
    <t>Redistributed NNDR</t>
  </si>
  <si>
    <t>Business Rates Growth</t>
  </si>
  <si>
    <t>Council Tax Freeze Grant</t>
  </si>
  <si>
    <t>Grant to Parish Councils</t>
  </si>
  <si>
    <t>New Homes Bonus</t>
  </si>
  <si>
    <t>Business Rates Pooling</t>
  </si>
  <si>
    <t>Other Income - WHC Dividend</t>
  </si>
  <si>
    <t>Total Funding</t>
  </si>
  <si>
    <t xml:space="preserve">Total </t>
  </si>
  <si>
    <t>(Surplus)/Deficit</t>
  </si>
  <si>
    <t>2015/16                   £</t>
  </si>
  <si>
    <t>2016/17                   £</t>
  </si>
  <si>
    <t>2017/18                     £</t>
  </si>
  <si>
    <t>2018/19                    £</t>
  </si>
  <si>
    <t xml:space="preserve"> Original Budget   2015/16        £</t>
  </si>
  <si>
    <t>Forecast    2016/17                  £</t>
  </si>
  <si>
    <t>Forecast               2017/18               £</t>
  </si>
  <si>
    <t>Forecast               2018/19               £</t>
  </si>
  <si>
    <t>Garden Waste</t>
  </si>
  <si>
    <t>Capital Receipts to Pool</t>
  </si>
  <si>
    <t>Other Income</t>
  </si>
  <si>
    <t>Balances - Surplus / (Defecit) for year</t>
  </si>
  <si>
    <t>Collection Fund Transfer of (Surplus)/Deficit</t>
  </si>
  <si>
    <t>Council Tax Support Grant</t>
  </si>
  <si>
    <t xml:space="preserve"> At Period 11 February 2016</t>
  </si>
  <si>
    <t>Additional spend on printing &amp; stationery costs</t>
  </si>
  <si>
    <t>Community Partnership</t>
  </si>
  <si>
    <t>Land &amp; Property Info Section</t>
  </si>
  <si>
    <t>Income from search fees is market driven and will not meet the expected income.</t>
  </si>
  <si>
    <t>Overspend due to the on-going shortfall in housing and having to meet private landlord costs</t>
  </si>
  <si>
    <t>Overspend due to increased demand on temporary accommodation and lack of move-on options meaning applications are staying longer in temporary accommodation.</t>
  </si>
  <si>
    <t>Savings on staff advertising costs</t>
  </si>
  <si>
    <t>Savings on IT costs as requirements will be met through the upgrade project being carried out Council wide.</t>
  </si>
  <si>
    <t>Budget virement to Development plans (see below)</t>
  </si>
  <si>
    <t>Additional income from application fees</t>
  </si>
  <si>
    <t>Budget virement from 1545 Development Management (see above)</t>
  </si>
  <si>
    <t>No courses were held in the year and no hard copies of local plan publications.</t>
  </si>
  <si>
    <t>Net savings on transport costs  - Cheaper wholesale price on fuel of £50K and additional maintenance costs of £30K - Maintenance contract is due for tender in 2017/18</t>
  </si>
  <si>
    <t>Annual support &amp; maintenance costs.</t>
  </si>
  <si>
    <t>TOTAL - ALL COMMITTEES</t>
  </si>
  <si>
    <t>Professional fees incurred which are recovered by recharging clients  (see below)</t>
  </si>
  <si>
    <t>Recovery of costs incurred (as above)</t>
  </si>
  <si>
    <t>Saving on Agency costs</t>
  </si>
  <si>
    <t>2015/16</t>
  </si>
  <si>
    <t>2016/17</t>
  </si>
  <si>
    <t>2017/18</t>
  </si>
  <si>
    <t>2018/19</t>
  </si>
  <si>
    <t>Original</t>
  </si>
  <si>
    <t>Variances</t>
  </si>
  <si>
    <t>Revenue</t>
  </si>
  <si>
    <t>Income &amp; Expenditure Account</t>
  </si>
  <si>
    <t>Budget</t>
  </si>
  <si>
    <t>Previously Reported</t>
  </si>
  <si>
    <t xml:space="preserve">This Month </t>
  </si>
  <si>
    <t>Forecast</t>
  </si>
  <si>
    <t>Service Committee</t>
  </si>
  <si>
    <t>Leisure, Wellbeing &amp; Health</t>
  </si>
  <si>
    <t>Sustainable Development, Planning  &amp; Transport</t>
  </si>
  <si>
    <t>General Public Services &amp; Community Safety</t>
  </si>
  <si>
    <t>Policy &amp; Resources</t>
  </si>
  <si>
    <t>Net Cost of District Services</t>
  </si>
  <si>
    <t>Pensions Adjustment</t>
  </si>
  <si>
    <t>Net Interest Income to General Fund</t>
  </si>
  <si>
    <t>Net District Operating Expenditure</t>
  </si>
  <si>
    <t>Contributions to/(from) Earmarked Reserves</t>
  </si>
  <si>
    <t>Contributions to/(from) Pension Reserve</t>
  </si>
  <si>
    <t>Contributions to/(from) Provisions</t>
  </si>
  <si>
    <t>Capital Expenditure Charged to Revenue</t>
  </si>
  <si>
    <t>(Contribution from Balances)/Surplus/(Deficit) for year</t>
  </si>
  <si>
    <t>Amount To Be Met From Government Grant And  Local TaxPayers</t>
  </si>
  <si>
    <t>Small Business Rates Relief - S31</t>
  </si>
  <si>
    <t>Business Rate Pool</t>
  </si>
  <si>
    <t>Non - Specific grants</t>
  </si>
  <si>
    <t>Balance in Hand at 1 April</t>
  </si>
  <si>
    <t>(Surplus)/Deficit For Year</t>
  </si>
  <si>
    <t>Est Balance in Hand at 31 March</t>
  </si>
  <si>
    <t>Council Tax Transition</t>
  </si>
  <si>
    <t>APPENDIX1</t>
  </si>
  <si>
    <t>APPENDIX 2</t>
  </si>
  <si>
    <t>APPENDIX 3</t>
  </si>
  <si>
    <t xml:space="preserve"> Original Budget   2015/16            £</t>
  </si>
  <si>
    <t xml:space="preserve"> Forecast Outturn  2015/16           £</t>
  </si>
  <si>
    <t>CAPITAL INVESTMENT PROGRAMME 2015-2019</t>
  </si>
  <si>
    <t>Leisure, Wellbeing &amp; Health Committee</t>
  </si>
  <si>
    <t>Rephasing</t>
  </si>
  <si>
    <t>Variance</t>
  </si>
  <si>
    <t>Latest</t>
  </si>
  <si>
    <t xml:space="preserve">Actual </t>
  </si>
  <si>
    <t xml:space="preserve">Revised </t>
  </si>
  <si>
    <t xml:space="preserve">Draft </t>
  </si>
  <si>
    <t xml:space="preserve">Forecast </t>
  </si>
  <si>
    <t xml:space="preserve">Cost </t>
  </si>
  <si>
    <t xml:space="preserve"> Budget </t>
  </si>
  <si>
    <t>from</t>
  </si>
  <si>
    <t>Previously</t>
  </si>
  <si>
    <t>Approved</t>
  </si>
  <si>
    <t>This</t>
  </si>
  <si>
    <t xml:space="preserve">Spend </t>
  </si>
  <si>
    <t xml:space="preserve">Budget </t>
  </si>
  <si>
    <t>Centre</t>
  </si>
  <si>
    <t>Scheme</t>
  </si>
  <si>
    <t>2014/15</t>
  </si>
  <si>
    <t>Reported</t>
  </si>
  <si>
    <t>Month</t>
  </si>
  <si>
    <t xml:space="preserve">To Date </t>
  </si>
  <si>
    <t>Maple Cross Tennis Courts</t>
  </si>
  <si>
    <t>Eastbury Tennis Courts</t>
  </si>
  <si>
    <t>Countryside Management</t>
  </si>
  <si>
    <t>Watersmeet Improvements</t>
  </si>
  <si>
    <t>Replacement Leisure Equipment</t>
  </si>
  <si>
    <t>Allotments</t>
  </si>
  <si>
    <t>Bury Lake Young Mariners</t>
  </si>
  <si>
    <t>Reinstate South Oxhey Allotments</t>
  </si>
  <si>
    <t>Scotsbridge-Chess Habitat</t>
  </si>
  <si>
    <t>Bishops Wood Access &amp; Habitat</t>
  </si>
  <si>
    <t>SJA-Multi Use Games Area</t>
  </si>
  <si>
    <t>South Oxhey Leisure Centre</t>
  </si>
  <si>
    <t>Buildings Improvements</t>
  </si>
  <si>
    <t>Capital Grants &amp; Loans</t>
  </si>
  <si>
    <t>Access Improvements</t>
  </si>
  <si>
    <t>Leavesden Management Plan</t>
  </si>
  <si>
    <t>Tractor for Leisure Venues</t>
  </si>
  <si>
    <t>New Play Area - Abbotts Langle</t>
  </si>
  <si>
    <t>Improve Play Area-Ashridge Ward</t>
  </si>
  <si>
    <t>Improve Play Area-Future Schemes</t>
  </si>
  <si>
    <t>New Play Area-Chorleywood</t>
  </si>
  <si>
    <t>New Play Area-Baldwins Lane</t>
  </si>
  <si>
    <t>New Play Area-Mill End</t>
  </si>
  <si>
    <t>Energy Performance Certificate</t>
  </si>
  <si>
    <t>Cemetery-Whole Life Costing</t>
  </si>
  <si>
    <t>Aquadrome-Whole Life Costing</t>
  </si>
  <si>
    <t>Truck Replacement Ground Maintenance</t>
  </si>
  <si>
    <t>Watersmeet-Whole Life Costing</t>
  </si>
  <si>
    <t>Pavilions-Whole Life Costing</t>
  </si>
  <si>
    <t>Fairway Inn-Whole Life Costing</t>
  </si>
  <si>
    <t>Scotsbridge Sports Pitch</t>
  </si>
  <si>
    <t>Primrose Hill Allotments</t>
  </si>
  <si>
    <t>Croxley Green Stakepark Repair</t>
  </si>
  <si>
    <t>Pool Upgrade - Swim Facilities</t>
  </si>
  <si>
    <t>Cemetery Car Park</t>
  </si>
  <si>
    <t>Watersmeet Building Engineering Projects</t>
  </si>
  <si>
    <t xml:space="preserve">Watersmeet Air Con &amp; Heating </t>
  </si>
  <si>
    <t>TOTAL</t>
  </si>
  <si>
    <t>APPENDIX 4</t>
  </si>
  <si>
    <t>Clitheroe Gardens</t>
  </si>
  <si>
    <t>Heritage &amp; Tourism Initiative</t>
  </si>
  <si>
    <t>Cycle Schemes</t>
  </si>
  <si>
    <t>Disabled Parking Bays</t>
  </si>
  <si>
    <t>Controlled Parking</t>
  </si>
  <si>
    <t>Princes Trust-Business Startup</t>
  </si>
  <si>
    <t>Listed Building Grants</t>
  </si>
  <si>
    <t>South Oxhey Initiative</t>
  </si>
  <si>
    <t>Parking Bays</t>
  </si>
  <si>
    <t>Highways Enhancements</t>
  </si>
  <si>
    <t>Bus Shelters</t>
  </si>
  <si>
    <t>Retail Parades</t>
  </si>
  <si>
    <t>Dis Fac &amp; Priv Sect Renew Grnt</t>
  </si>
  <si>
    <t>Home Repairs Assistance</t>
  </si>
  <si>
    <t>Car Park Restoration</t>
  </si>
  <si>
    <t>Renovation Grants</t>
  </si>
  <si>
    <t>Estates, Paths &amp; Roads</t>
  </si>
  <si>
    <t>War Memorial St Mary's Rickman</t>
  </si>
  <si>
    <t>Boundary Way External Wall Installation Phase 2</t>
  </si>
  <si>
    <t>Abatement Notice, 32 High Acres</t>
  </si>
  <si>
    <t>Rickmansworth Work Hub</t>
  </si>
  <si>
    <t xml:space="preserve">Temporary Accomodation </t>
  </si>
  <si>
    <t xml:space="preserve">TRDC Footpath &amp; Alleyways </t>
  </si>
  <si>
    <t>Replace Plant &amp; Vehicles</t>
  </si>
  <si>
    <t>Waste Services Depot</t>
  </si>
  <si>
    <t>Bulk Domestic Waste</t>
  </si>
  <si>
    <t>Refuse Vehicle Camera System</t>
  </si>
  <si>
    <t>Waste &amp; Recycling  Vehicles</t>
  </si>
  <si>
    <t>Street Furnishings</t>
  </si>
  <si>
    <t>Recycling-Service Changes</t>
  </si>
  <si>
    <t>Paladin Bins</t>
  </si>
  <si>
    <t>Frames For Flats - Recycling</t>
  </si>
  <si>
    <t xml:space="preserve">Investment in Recycling Infrastucture </t>
  </si>
  <si>
    <t>Professional Fees-Internal</t>
  </si>
  <si>
    <t>Election Equipment</t>
  </si>
  <si>
    <t>Three Rivers House Schemes</t>
  </si>
  <si>
    <t>Whole Life Costing</t>
  </si>
  <si>
    <t>Members' IT Capital Grants</t>
  </si>
  <si>
    <t>Chorleywood House Estate</t>
  </si>
  <si>
    <t>ShS-Transition Costs</t>
  </si>
  <si>
    <t>ICT-Managed Serv-Project Costs</t>
  </si>
  <si>
    <t>ShS-Hardware Replace Prog</t>
  </si>
  <si>
    <t>Garage Improvements</t>
  </si>
  <si>
    <t>ICT-TRDC-Licence Costs</t>
  </si>
  <si>
    <t>Customer Contact Programme</t>
  </si>
  <si>
    <t>ICT Website Development</t>
  </si>
  <si>
    <t>ICT Elections</t>
  </si>
  <si>
    <t>ICT Hardware Replacement</t>
  </si>
  <si>
    <t>Future Schemes &amp; Budget Review</t>
  </si>
  <si>
    <t>ShS-HR Appraisal Module</t>
  </si>
  <si>
    <t>TRH Whole Life Costing</t>
  </si>
  <si>
    <t>35-37 Oxhey Drive-Whole Life C</t>
  </si>
  <si>
    <t>Basing House-Whole Life Costin</t>
  </si>
  <si>
    <t>Investment Prop-Shops</t>
  </si>
  <si>
    <t>ICT-Total Land Charges</t>
  </si>
  <si>
    <t>Print Management Solution</t>
  </si>
  <si>
    <t>ICT-Uniform Upgrade-Green Deal</t>
  </si>
  <si>
    <t>ShS-IT Modernisation</t>
  </si>
  <si>
    <t>ShS-Business Application Upgrades</t>
  </si>
  <si>
    <t>Installation of Photo Voltaic System at Three Rivers House</t>
  </si>
  <si>
    <t>Committee</t>
  </si>
  <si>
    <t>TOTAL CAPITAL INVESTMENT PROGRAMME</t>
  </si>
  <si>
    <t>CAPITAL INVESTMENT PROGRAMME - VARIANCES REPORTED THIS PERIOD</t>
  </si>
  <si>
    <t>APPENDIX 5</t>
  </si>
  <si>
    <t>Leisure, Wellbeing &amp; Health Committee – Explanation of Capital Variances</t>
  </si>
  <si>
    <t>Details of Forecast Outturn to Latest Approved Budgets</t>
  </si>
  <si>
    <t xml:space="preserve">Eastbury Tennis Courts </t>
  </si>
  <si>
    <t>Remaining budget needs to be rephased into 2016/17.</t>
  </si>
  <si>
    <t xml:space="preserve">Bishop Wood Access &amp; Habitat </t>
  </si>
  <si>
    <t xml:space="preserve">Further £10,000 to be carried forwards to next years access project. </t>
  </si>
  <si>
    <t xml:space="preserve">Further £15,000 to be rephased into 2016/17. </t>
  </si>
  <si>
    <t xml:space="preserve">Tender currently being undertaken for road sweeper and new hiab vehicle. </t>
  </si>
  <si>
    <t xml:space="preserve">Fairway Inn - Whole Life Costing </t>
  </si>
  <si>
    <t>Croxley Green Skatepark Repair</t>
  </si>
  <si>
    <t>Sustainable Development, Planning &amp; Transport Committee – Explanation of Capital Variances</t>
  </si>
  <si>
    <t xml:space="preserve">Heritage &amp; Tourism Initative </t>
  </si>
  <si>
    <t xml:space="preserve">Budget to be rephased for phase 2 bid project support fees. </t>
  </si>
  <si>
    <t xml:space="preserve">Bus Shelters </t>
  </si>
  <si>
    <t xml:space="preserve">£9,000 to be re-phased into 16/17 to tie in with HCC review. </t>
  </si>
  <si>
    <t xml:space="preserve">Retail Parades </t>
  </si>
  <si>
    <t xml:space="preserve">Re-phase £6,000 into 16/17 to help implement identified programme. </t>
  </si>
  <si>
    <t xml:space="preserve">Controlled Parking </t>
  </si>
  <si>
    <t xml:space="preserve">Re-phase remaining budget to 2016/17. Underspent due to staff resourcing and subsequent lack of traffic management scheme implementation. </t>
  </si>
  <si>
    <t>General Public Services &amp; Community Safety Committee – Explanation of Capital Variances</t>
  </si>
  <si>
    <t xml:space="preserve">Waste Services Depot </t>
  </si>
  <si>
    <t>Unable to progress work this financial year, due to Garden Waste charging project</t>
  </si>
  <si>
    <t xml:space="preserve">Street Furnishings </t>
  </si>
  <si>
    <t xml:space="preserve">Being used fore new PSPN for animal control </t>
  </si>
  <si>
    <t xml:space="preserve">Paladin Bins </t>
  </si>
  <si>
    <t xml:space="preserve">Order placed, but goods will not be received until April. </t>
  </si>
  <si>
    <t>Policy &amp; Resources Committee – Explanation of Capital Variances</t>
  </si>
  <si>
    <t>No Variances reported for P11</t>
  </si>
  <si>
    <t>At Period 11 (February 2016)</t>
  </si>
  <si>
    <t>APPENDIX 6</t>
  </si>
  <si>
    <t>Budgetary Risks</t>
  </si>
  <si>
    <t>The above risks are plotted on the matrix below depending on the scored assessments of impact and likelihood, detailed definitions of which are included in the risk management strategy. The Council has determined its aversion to risk and is prepared to tolerate risks where the combination of impact and likelihood are plotted in the shaded area of the matrix. The remaining risks require a treatment plan. The effectiveness of treatment plans are reviewed by the Audit Committee annually.</t>
  </si>
  <si>
    <t>Likelihood</t>
  </si>
  <si>
    <t>A</t>
  </si>
  <si>
    <t>Impact</t>
  </si>
  <si>
    <t>B</t>
  </si>
  <si>
    <t>V = Catastrophic</t>
  </si>
  <si>
    <t>A = &gt;98%</t>
  </si>
  <si>
    <t>C</t>
  </si>
  <si>
    <t>IV = Critical</t>
  </si>
  <si>
    <t>B = 75% - 97%</t>
  </si>
  <si>
    <t>D</t>
  </si>
  <si>
    <t>8,9,10</t>
  </si>
  <si>
    <t>III = Significant</t>
  </si>
  <si>
    <t>C = 50% - 74%</t>
  </si>
  <si>
    <t>E</t>
  </si>
  <si>
    <t>12,16</t>
  </si>
  <si>
    <t>13,17</t>
  </si>
  <si>
    <t>II = Marginal</t>
  </si>
  <si>
    <t>D = 25% - 49%</t>
  </si>
  <si>
    <t>F</t>
  </si>
  <si>
    <t>I = Negligible</t>
  </si>
  <si>
    <t>E = 3% - 24%</t>
  </si>
  <si>
    <t>I</t>
  </si>
  <si>
    <t>II</t>
  </si>
  <si>
    <t>III</t>
  </si>
  <si>
    <t>IV</t>
  </si>
  <si>
    <t>V</t>
  </si>
  <si>
    <t>F =  &lt;2%</t>
  </si>
  <si>
    <t xml:space="preserve"> Forecast Outturn  2015/16               £</t>
  </si>
  <si>
    <t xml:space="preserve"> Forecast Outturn  2015/16              £</t>
  </si>
  <si>
    <t xml:space="preserve">£600 Spend incurred in order to meet Health &amp; Safety requirements. </t>
  </si>
  <si>
    <t>Transfer to Earmarked Reserve re Economic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</si>
</sst>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Blue]\(#,##0\)"/>
    <numFmt numFmtId="165" formatCode="#,##0;[Red]\(#,##0\)"/>
    <numFmt numFmtId="166" formatCode="#,##0;[Blue]\(#,##0\)"/>
    <numFmt numFmtId="167" formatCode="#,##0_);\(#,##0\)"/>
  </numFmts>
  <fonts count="42" x14ac:knownFonts="1">
    <font>
      <sz val="11"/>
      <color theme="1"/>
      <name val="Calibri"/>
      <family val="2"/>
      <scheme val="minor"/>
    </font>
    <font>
      <sz val="9"/>
      <name val="Arial"/>
      <family val="2"/>
    </font>
    <font>
      <sz val="9"/>
      <color theme="1"/>
      <name val="Calibri"/>
      <family val="2"/>
      <scheme val="minor"/>
    </font>
    <font>
      <b/>
      <sz val="9"/>
      <name val="Arial"/>
      <family val="2"/>
    </font>
    <font>
      <b/>
      <sz val="9"/>
      <color theme="1"/>
      <name val="Calibri"/>
      <family val="2"/>
      <scheme val="minor"/>
    </font>
    <font>
      <b/>
      <sz val="11"/>
      <name val="Arial"/>
      <family val="2"/>
    </font>
    <font>
      <sz val="11"/>
      <name val="Arial"/>
      <family val="2"/>
    </font>
    <font>
      <b/>
      <u/>
      <sz val="11"/>
      <name val="Arial"/>
      <family val="2"/>
    </font>
    <font>
      <b/>
      <sz val="12"/>
      <name val="Arial"/>
      <family val="2"/>
    </font>
    <font>
      <sz val="12"/>
      <color theme="1"/>
      <name val="Arial"/>
      <family val="2"/>
    </font>
    <font>
      <i/>
      <sz val="11"/>
      <name val="Arial"/>
      <family val="2"/>
    </font>
    <font>
      <b/>
      <i/>
      <sz val="11"/>
      <name val="Arial"/>
      <family val="2"/>
    </font>
    <font>
      <b/>
      <sz val="11"/>
      <color theme="1"/>
      <name val="Calibri"/>
      <family val="2"/>
      <scheme val="minor"/>
    </font>
    <font>
      <sz val="11"/>
      <name val="Arial"/>
      <family val="2"/>
    </font>
    <font>
      <b/>
      <sz val="14"/>
      <color theme="1"/>
      <name val="Arial"/>
      <family val="2"/>
    </font>
    <font>
      <sz val="11"/>
      <name val="Calibri"/>
      <family val="2"/>
      <scheme val="minor"/>
    </font>
    <font>
      <sz val="11"/>
      <color indexed="48"/>
      <name val="Calibri"/>
      <family val="2"/>
      <scheme val="minor"/>
    </font>
    <font>
      <b/>
      <sz val="11"/>
      <name val="Calibri"/>
      <family val="2"/>
      <scheme val="minor"/>
    </font>
    <font>
      <sz val="11"/>
      <color indexed="8"/>
      <name val="Calibri"/>
      <family val="2"/>
    </font>
    <font>
      <sz val="10"/>
      <color indexed="10"/>
      <name val="Calibri"/>
      <family val="2"/>
    </font>
    <font>
      <sz val="10"/>
      <color indexed="9"/>
      <name val="Calibri"/>
      <family val="2"/>
    </font>
    <font>
      <b/>
      <sz val="14"/>
      <color indexed="8"/>
      <name val="Arial"/>
      <family val="2"/>
    </font>
    <font>
      <sz val="14"/>
      <color indexed="8"/>
      <name val="Calibri"/>
      <family val="2"/>
    </font>
    <font>
      <sz val="14"/>
      <color indexed="8"/>
      <name val="Arial"/>
      <family val="2"/>
    </font>
    <font>
      <i/>
      <sz val="14"/>
      <color indexed="12"/>
      <name val="Calibri"/>
      <family val="2"/>
    </font>
    <font>
      <b/>
      <sz val="14"/>
      <color indexed="8"/>
      <name val="Calibri"/>
      <family val="2"/>
    </font>
    <font>
      <sz val="14"/>
      <color theme="1"/>
      <name val="Calibri"/>
      <family val="2"/>
      <scheme val="minor"/>
    </font>
    <font>
      <sz val="14"/>
      <color indexed="10"/>
      <name val="Calibri"/>
      <family val="2"/>
    </font>
    <font>
      <b/>
      <sz val="14"/>
      <name val="Arial"/>
      <family val="2"/>
    </font>
    <font>
      <sz val="11"/>
      <color theme="1"/>
      <name val="Arial"/>
      <family val="2"/>
    </font>
    <font>
      <b/>
      <sz val="11"/>
      <color theme="1"/>
      <name val="Arial"/>
      <family val="2"/>
    </font>
    <font>
      <sz val="8"/>
      <color theme="1"/>
      <name val="Arial"/>
      <family val="2"/>
    </font>
    <font>
      <sz val="14"/>
      <color theme="1"/>
      <name val="Arial"/>
      <family val="2"/>
    </font>
    <font>
      <sz val="14"/>
      <name val="Arial"/>
      <family val="2"/>
    </font>
    <font>
      <b/>
      <sz val="12"/>
      <color indexed="8"/>
      <name val="Arial"/>
      <family val="2"/>
    </font>
    <font>
      <sz val="12"/>
      <color indexed="8"/>
      <name val="Calibri"/>
      <family val="2"/>
    </font>
    <font>
      <b/>
      <sz val="12"/>
      <color indexed="8"/>
      <name val="Calibri"/>
      <family val="2"/>
    </font>
    <font>
      <sz val="12"/>
      <color theme="1"/>
      <name val="Calibri"/>
      <family val="2"/>
      <scheme val="minor"/>
    </font>
    <font>
      <sz val="12"/>
      <color indexed="8"/>
      <name val="Arial"/>
      <family val="2"/>
    </font>
    <font>
      <sz val="12"/>
      <name val="Calibri"/>
      <family val="2"/>
    </font>
    <font>
      <sz val="12"/>
      <color indexed="10"/>
      <name val="Calibri"/>
      <family val="2"/>
    </font>
    <font>
      <sz val="12"/>
      <color indexed="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gray125">
        <bgColor rgb="FFD9D9D9"/>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22"/>
      </bottom>
      <diagonal/>
    </border>
    <border>
      <left/>
      <right style="medium">
        <color indexed="64"/>
      </right>
      <top style="medium">
        <color indexed="64"/>
      </top>
      <bottom style="dotted">
        <color indexed="22"/>
      </bottom>
      <diagonal/>
    </border>
    <border>
      <left style="medium">
        <color indexed="64"/>
      </left>
      <right/>
      <top style="medium">
        <color indexed="64"/>
      </top>
      <bottom style="dotted">
        <color indexed="22"/>
      </bottom>
      <diagonal/>
    </border>
    <border>
      <left style="medium">
        <color indexed="64"/>
      </left>
      <right style="medium">
        <color indexed="64"/>
      </right>
      <top style="dotted">
        <color indexed="22"/>
      </top>
      <bottom style="dotted">
        <color indexed="22"/>
      </bottom>
      <diagonal/>
    </border>
    <border>
      <left/>
      <right style="medium">
        <color indexed="64"/>
      </right>
      <top style="dotted">
        <color indexed="22"/>
      </top>
      <bottom style="dotted">
        <color indexed="22"/>
      </bottom>
      <diagonal/>
    </border>
    <border>
      <left style="medium">
        <color indexed="64"/>
      </left>
      <right/>
      <top style="dotted">
        <color indexed="22"/>
      </top>
      <bottom style="dotted">
        <color indexed="22"/>
      </bottom>
      <diagonal/>
    </border>
    <border>
      <left style="medium">
        <color indexed="64"/>
      </left>
      <right style="medium">
        <color indexed="64"/>
      </right>
      <top style="dotted">
        <color indexed="22"/>
      </top>
      <bottom/>
      <diagonal/>
    </border>
    <border>
      <left/>
      <right style="medium">
        <color indexed="64"/>
      </right>
      <top style="dotted">
        <color indexed="22"/>
      </top>
      <bottom/>
      <diagonal/>
    </border>
    <border>
      <left style="medium">
        <color indexed="64"/>
      </left>
      <right style="medium">
        <color indexed="64"/>
      </right>
      <top style="dotted">
        <color indexed="22"/>
      </top>
      <bottom style="medium">
        <color indexed="64"/>
      </bottom>
      <diagonal/>
    </border>
    <border>
      <left/>
      <right style="medium">
        <color indexed="64"/>
      </right>
      <top style="dotted">
        <color indexed="22"/>
      </top>
      <bottom style="medium">
        <color indexed="64"/>
      </bottom>
      <diagonal/>
    </border>
    <border>
      <left style="medium">
        <color indexed="64"/>
      </left>
      <right/>
      <top style="dotted">
        <color indexed="22"/>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22"/>
      </bottom>
      <diagonal/>
    </border>
    <border>
      <left/>
      <right style="medium">
        <color indexed="64"/>
      </right>
      <top/>
      <bottom style="dotted">
        <color indexed="22"/>
      </bottom>
      <diagonal/>
    </border>
    <border>
      <left/>
      <right style="medium">
        <color indexed="8"/>
      </right>
      <top style="medium">
        <color indexed="64"/>
      </top>
      <bottom style="medium">
        <color indexed="64"/>
      </bottom>
      <diagonal/>
    </border>
    <border>
      <left/>
      <right/>
      <top style="medium">
        <color indexed="64"/>
      </top>
      <bottom style="dotted">
        <color indexed="22"/>
      </bottom>
      <diagonal/>
    </border>
    <border>
      <left/>
      <right/>
      <top style="dotted">
        <color indexed="22"/>
      </top>
      <bottom style="dotted">
        <color indexed="22"/>
      </bottom>
      <diagonal/>
    </border>
    <border>
      <left/>
      <right/>
      <top style="dotted">
        <color indexed="22"/>
      </top>
      <bottom style="medium">
        <color indexed="64"/>
      </bottom>
      <diagonal/>
    </border>
  </borders>
  <cellStyleXfs count="3">
    <xf numFmtId="0" fontId="0" fillId="0" borderId="0"/>
    <xf numFmtId="0" fontId="18" fillId="0" borderId="0"/>
    <xf numFmtId="0" fontId="18" fillId="0" borderId="0"/>
  </cellStyleXfs>
  <cellXfs count="509">
    <xf numFmtId="0" fontId="0" fillId="0" borderId="0" xfId="0"/>
    <xf numFmtId="0" fontId="2" fillId="0" borderId="0" xfId="0" applyFont="1"/>
    <xf numFmtId="0" fontId="2" fillId="0" borderId="0" xfId="0" applyFont="1" applyAlignment="1">
      <alignment vertical="center"/>
    </xf>
    <xf numFmtId="0" fontId="2" fillId="0" borderId="0" xfId="0" applyFont="1" applyBorder="1"/>
    <xf numFmtId="0" fontId="9" fillId="0" borderId="0" xfId="0" applyFont="1"/>
    <xf numFmtId="0" fontId="8" fillId="0" borderId="0" xfId="0" applyFont="1"/>
    <xf numFmtId="0" fontId="9" fillId="0" borderId="0" xfId="0" applyFont="1" applyAlignment="1">
      <alignment horizontal="center" vertical="center"/>
    </xf>
    <xf numFmtId="0" fontId="9" fillId="0" borderId="0" xfId="0" applyFont="1" applyAlignment="1">
      <alignment vertical="center"/>
    </xf>
    <xf numFmtId="165" fontId="9" fillId="0" borderId="0" xfId="0" applyNumberFormat="1" applyFont="1" applyAlignment="1">
      <alignment vertical="center"/>
    </xf>
    <xf numFmtId="164" fontId="3" fillId="0" borderId="8"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2" fillId="0" borderId="0" xfId="0" applyFont="1" applyBorder="1" applyAlignment="1">
      <alignment vertical="center"/>
    </xf>
    <xf numFmtId="0" fontId="2" fillId="0" borderId="39" xfId="0" applyFont="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19" xfId="0" applyFont="1" applyFill="1" applyBorder="1" applyAlignment="1">
      <alignment horizontal="justify" vertical="center" wrapText="1"/>
    </xf>
    <xf numFmtId="0" fontId="2" fillId="0" borderId="0" xfId="0" applyFont="1" applyAlignment="1">
      <alignment horizontal="center" vertical="center"/>
    </xf>
    <xf numFmtId="0" fontId="2" fillId="0" borderId="36" xfId="0" applyFont="1" applyBorder="1" applyAlignment="1">
      <alignment horizontal="center" vertical="center"/>
    </xf>
    <xf numFmtId="0" fontId="4" fillId="0" borderId="0" xfId="0" applyFont="1" applyAlignment="1">
      <alignment vertical="center"/>
    </xf>
    <xf numFmtId="0" fontId="1" fillId="0" borderId="44" xfId="0" applyFont="1" applyBorder="1" applyAlignment="1">
      <alignment horizontal="center" vertical="center"/>
    </xf>
    <xf numFmtId="0" fontId="1" fillId="0" borderId="45" xfId="0" applyFont="1" applyBorder="1" applyAlignment="1">
      <alignment horizontal="left" vertical="center"/>
    </xf>
    <xf numFmtId="0" fontId="1" fillId="0" borderId="45" xfId="0" applyFont="1" applyBorder="1" applyAlignment="1">
      <alignment vertical="center"/>
    </xf>
    <xf numFmtId="164" fontId="1" fillId="0" borderId="45" xfId="0" applyNumberFormat="1" applyFont="1" applyBorder="1" applyAlignment="1">
      <alignment horizontal="right" vertical="center"/>
    </xf>
    <xf numFmtId="164" fontId="1" fillId="0" borderId="47" xfId="0" applyNumberFormat="1" applyFont="1" applyBorder="1" applyAlignment="1">
      <alignment horizontal="right"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2" fillId="0" borderId="53" xfId="0" applyFont="1" applyBorder="1" applyAlignment="1">
      <alignment vertical="center"/>
    </xf>
    <xf numFmtId="166" fontId="0" fillId="0" borderId="0" xfId="0" applyNumberFormat="1"/>
    <xf numFmtId="0" fontId="6" fillId="0" borderId="48" xfId="0" applyFont="1" applyBorder="1"/>
    <xf numFmtId="49" fontId="6" fillId="0" borderId="49"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6" fillId="0" borderId="62" xfId="0" applyNumberFormat="1" applyFont="1" applyBorder="1" applyAlignment="1">
      <alignment horizontal="center" vertical="center"/>
    </xf>
    <xf numFmtId="0" fontId="6" fillId="0" borderId="14" xfId="0" applyFont="1" applyBorder="1"/>
    <xf numFmtId="166" fontId="6" fillId="0" borderId="15" xfId="0" applyNumberFormat="1" applyFont="1" applyBorder="1" applyAlignment="1">
      <alignment horizontal="center" vertical="center"/>
    </xf>
    <xf numFmtId="166" fontId="6" fillId="0" borderId="15" xfId="0" applyNumberFormat="1" applyFont="1" applyBorder="1" applyAlignment="1">
      <alignment horizontal="center" vertical="center" wrapText="1"/>
    </xf>
    <xf numFmtId="49" fontId="6" fillId="0" borderId="15"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5" fillId="0" borderId="14" xfId="0" applyFont="1" applyBorder="1" applyAlignment="1">
      <alignment horizontal="center" vertical="center"/>
    </xf>
    <xf numFmtId="166" fontId="6" fillId="0" borderId="25" xfId="0" applyNumberFormat="1" applyFont="1" applyBorder="1" applyAlignment="1">
      <alignment horizontal="center" vertical="center"/>
    </xf>
    <xf numFmtId="166" fontId="6" fillId="0" borderId="22" xfId="0" applyNumberFormat="1" applyFont="1" applyBorder="1" applyAlignment="1">
      <alignment horizontal="center" vertical="center"/>
    </xf>
    <xf numFmtId="0" fontId="6" fillId="0" borderId="10" xfId="0" applyFont="1" applyBorder="1"/>
    <xf numFmtId="166" fontId="6" fillId="0" borderId="11" xfId="0" applyNumberFormat="1" applyFont="1" applyBorder="1" applyAlignment="1">
      <alignment horizontal="center"/>
    </xf>
    <xf numFmtId="166" fontId="6" fillId="0" borderId="11" xfId="0" applyNumberFormat="1" applyFont="1" applyBorder="1" applyAlignment="1">
      <alignment horizontal="center" wrapText="1"/>
    </xf>
    <xf numFmtId="166" fontId="6" fillId="0" borderId="12" xfId="0" applyNumberFormat="1" applyFont="1" applyBorder="1" applyAlignment="1">
      <alignment horizontal="center"/>
    </xf>
    <xf numFmtId="166" fontId="6" fillId="0" borderId="34" xfId="0" applyNumberFormat="1" applyFont="1" applyBorder="1" applyAlignment="1">
      <alignment horizontal="center"/>
    </xf>
    <xf numFmtId="166" fontId="6" fillId="0" borderId="27" xfId="0" applyNumberFormat="1" applyFont="1" applyBorder="1" applyAlignment="1">
      <alignment horizontal="center"/>
    </xf>
    <xf numFmtId="0" fontId="7" fillId="0" borderId="14" xfId="0" applyFont="1" applyBorder="1"/>
    <xf numFmtId="166" fontId="0" fillId="0" borderId="15" xfId="0" applyNumberFormat="1" applyBorder="1"/>
    <xf numFmtId="166" fontId="10" fillId="0" borderId="15" xfId="0" applyNumberFormat="1" applyFont="1" applyBorder="1"/>
    <xf numFmtId="166" fontId="0" fillId="0" borderId="16" xfId="0" applyNumberFormat="1" applyBorder="1"/>
    <xf numFmtId="166" fontId="0" fillId="0" borderId="25" xfId="0" applyNumberFormat="1" applyBorder="1"/>
    <xf numFmtId="166" fontId="0" fillId="0" borderId="22" xfId="0" applyNumberFormat="1" applyBorder="1"/>
    <xf numFmtId="0" fontId="0" fillId="0" borderId="10" xfId="0" applyBorder="1"/>
    <xf numFmtId="166" fontId="0" fillId="0" borderId="11" xfId="0" applyNumberFormat="1" applyBorder="1"/>
    <xf numFmtId="166" fontId="10" fillId="0" borderId="11" xfId="0" applyNumberFormat="1" applyFont="1" applyBorder="1"/>
    <xf numFmtId="166" fontId="0" fillId="0" borderId="12" xfId="0" applyNumberFormat="1" applyBorder="1"/>
    <xf numFmtId="166" fontId="0" fillId="0" borderId="34" xfId="0" applyNumberFormat="1" applyBorder="1"/>
    <xf numFmtId="166" fontId="0" fillId="0" borderId="27" xfId="0" applyNumberFormat="1" applyBorder="1"/>
    <xf numFmtId="0" fontId="5" fillId="0" borderId="14" xfId="0" applyFont="1" applyBorder="1"/>
    <xf numFmtId="166" fontId="5" fillId="0" borderId="15" xfId="0" applyNumberFormat="1" applyFont="1" applyBorder="1"/>
    <xf numFmtId="166" fontId="11" fillId="0" borderId="15" xfId="0" applyNumberFormat="1" applyFont="1" applyBorder="1"/>
    <xf numFmtId="166" fontId="5" fillId="0" borderId="16" xfId="0" applyNumberFormat="1" applyFont="1" applyBorder="1"/>
    <xf numFmtId="166" fontId="5" fillId="0" borderId="25" xfId="0" applyNumberFormat="1" applyFont="1" applyBorder="1"/>
    <xf numFmtId="166" fontId="5" fillId="0" borderId="22" xfId="0" applyNumberFormat="1" applyFont="1" applyBorder="1"/>
    <xf numFmtId="0" fontId="0" fillId="0" borderId="14" xfId="0" applyBorder="1"/>
    <xf numFmtId="0" fontId="5" fillId="0" borderId="14" xfId="0" applyFont="1" applyBorder="1" applyAlignment="1">
      <alignment wrapText="1"/>
    </xf>
    <xf numFmtId="166" fontId="10" fillId="0" borderId="16" xfId="0" applyNumberFormat="1" applyFont="1" applyBorder="1"/>
    <xf numFmtId="0" fontId="0" fillId="0" borderId="14" xfId="0" applyFill="1" applyBorder="1"/>
    <xf numFmtId="0" fontId="0" fillId="0" borderId="14" xfId="0" applyFont="1" applyFill="1" applyBorder="1"/>
    <xf numFmtId="166" fontId="0" fillId="0" borderId="0" xfId="0" applyNumberFormat="1" applyBorder="1"/>
    <xf numFmtId="0" fontId="6" fillId="0" borderId="14" xfId="0" applyFont="1" applyFill="1" applyBorder="1"/>
    <xf numFmtId="0" fontId="5" fillId="0" borderId="40" xfId="0" applyFont="1" applyBorder="1"/>
    <xf numFmtId="166" fontId="5" fillId="0" borderId="13" xfId="0" applyNumberFormat="1" applyFont="1" applyBorder="1"/>
    <xf numFmtId="0" fontId="5" fillId="0" borderId="50" xfId="0" applyFont="1" applyBorder="1"/>
    <xf numFmtId="166" fontId="5" fillId="0" borderId="51" xfId="0" applyNumberFormat="1" applyFont="1" applyBorder="1"/>
    <xf numFmtId="166" fontId="11" fillId="0" borderId="51" xfId="0" applyNumberFormat="1" applyFont="1" applyBorder="1"/>
    <xf numFmtId="166" fontId="5" fillId="0" borderId="52" xfId="0" applyNumberFormat="1" applyFont="1" applyBorder="1"/>
    <xf numFmtId="166" fontId="5" fillId="0" borderId="56" xfId="0" applyNumberFormat="1" applyFont="1" applyBorder="1"/>
    <xf numFmtId="166" fontId="5" fillId="0" borderId="54" xfId="0" applyNumberFormat="1" applyFont="1" applyBorder="1"/>
    <xf numFmtId="0" fontId="0" fillId="0" borderId="57" xfId="0" applyBorder="1"/>
    <xf numFmtId="166" fontId="0" fillId="0" borderId="58" xfId="0" applyNumberFormat="1" applyBorder="1"/>
    <xf numFmtId="166" fontId="0" fillId="0" borderId="2" xfId="0" applyNumberFormat="1" applyBorder="1"/>
    <xf numFmtId="166" fontId="0" fillId="0" borderId="53" xfId="0" applyNumberFormat="1" applyBorder="1"/>
    <xf numFmtId="166" fontId="5" fillId="0" borderId="39" xfId="0" applyNumberFormat="1" applyFont="1" applyBorder="1"/>
    <xf numFmtId="0" fontId="0" fillId="0" borderId="36" xfId="0" applyFill="1" applyBorder="1" applyAlignment="1">
      <alignment vertical="center"/>
    </xf>
    <xf numFmtId="166" fontId="5" fillId="0" borderId="24" xfId="0" applyNumberFormat="1" applyFont="1" applyBorder="1"/>
    <xf numFmtId="0" fontId="13" fillId="0" borderId="48" xfId="0" applyFont="1" applyBorder="1"/>
    <xf numFmtId="0" fontId="13" fillId="0" borderId="14" xfId="0" applyFont="1" applyBorder="1"/>
    <xf numFmtId="166" fontId="13" fillId="0" borderId="15" xfId="0" applyNumberFormat="1" applyFont="1" applyBorder="1" applyAlignment="1">
      <alignment horizontal="center" vertical="center"/>
    </xf>
    <xf numFmtId="166" fontId="13" fillId="0" borderId="15" xfId="0" applyNumberFormat="1" applyFont="1" applyBorder="1" applyAlignment="1">
      <alignment horizontal="center" vertical="center" wrapText="1"/>
    </xf>
    <xf numFmtId="49" fontId="13" fillId="0" borderId="15"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22" xfId="0" applyNumberFormat="1" applyFont="1" applyBorder="1" applyAlignment="1">
      <alignment horizontal="center" vertical="center"/>
    </xf>
    <xf numFmtId="166" fontId="13" fillId="0" borderId="25" xfId="0" applyNumberFormat="1" applyFont="1" applyBorder="1" applyAlignment="1">
      <alignment horizontal="center" vertical="center"/>
    </xf>
    <xf numFmtId="166" fontId="13" fillId="0" borderId="22" xfId="0" applyNumberFormat="1" applyFont="1" applyBorder="1" applyAlignment="1">
      <alignment horizontal="center" vertical="center"/>
    </xf>
    <xf numFmtId="0" fontId="13" fillId="0" borderId="10" xfId="0" applyFont="1" applyBorder="1"/>
    <xf numFmtId="166" fontId="13" fillId="0" borderId="11" xfId="0" applyNumberFormat="1" applyFont="1" applyBorder="1" applyAlignment="1">
      <alignment horizontal="center"/>
    </xf>
    <xf numFmtId="166" fontId="13" fillId="0" borderId="11" xfId="0" applyNumberFormat="1" applyFont="1" applyBorder="1" applyAlignment="1">
      <alignment horizontal="center" wrapText="1"/>
    </xf>
    <xf numFmtId="166" fontId="13" fillId="0" borderId="12" xfId="0" applyNumberFormat="1" applyFont="1" applyBorder="1" applyAlignment="1">
      <alignment horizontal="center"/>
    </xf>
    <xf numFmtId="166" fontId="13" fillId="0" borderId="34" xfId="0" applyNumberFormat="1" applyFont="1" applyBorder="1" applyAlignment="1">
      <alignment horizontal="center"/>
    </xf>
    <xf numFmtId="166" fontId="13" fillId="0" borderId="27" xfId="0" applyNumberFormat="1" applyFont="1" applyBorder="1" applyAlignment="1">
      <alignment horizontal="center"/>
    </xf>
    <xf numFmtId="0" fontId="0" fillId="0" borderId="14" xfId="0" applyFill="1" applyBorder="1" applyAlignment="1">
      <alignment vertical="center"/>
    </xf>
    <xf numFmtId="0" fontId="14" fillId="0" borderId="0" xfId="0" applyFont="1"/>
    <xf numFmtId="0" fontId="14" fillId="0" borderId="0" xfId="0" applyFont="1" applyAlignment="1">
      <alignment vertical="center"/>
    </xf>
    <xf numFmtId="0" fontId="15" fillId="0" borderId="14" xfId="0" applyFont="1" applyFill="1" applyBorder="1" applyAlignment="1">
      <alignment horizontal="center" vertical="center" wrapText="1"/>
    </xf>
    <xf numFmtId="0" fontId="15" fillId="0" borderId="16" xfId="0" applyFont="1" applyFill="1" applyBorder="1" applyAlignment="1">
      <alignment horizontal="left" vertical="center" wrapText="1"/>
    </xf>
    <xf numFmtId="0" fontId="15" fillId="0" borderId="15" xfId="0" applyFont="1" applyFill="1" applyBorder="1" applyAlignment="1">
      <alignment vertical="center" wrapText="1"/>
    </xf>
    <xf numFmtId="0" fontId="15" fillId="0" borderId="32" xfId="0" applyFont="1" applyFill="1" applyBorder="1" applyAlignment="1">
      <alignment horizontal="justify" vertical="center" wrapText="1"/>
    </xf>
    <xf numFmtId="165" fontId="0" fillId="0" borderId="28" xfId="0" applyNumberFormat="1" applyFont="1" applyBorder="1" applyAlignment="1">
      <alignment vertical="center"/>
    </xf>
    <xf numFmtId="165" fontId="0" fillId="0" borderId="33" xfId="0" applyNumberFormat="1" applyFont="1" applyBorder="1" applyAlignment="1">
      <alignment vertical="center"/>
    </xf>
    <xf numFmtId="165" fontId="0" fillId="0" borderId="38" xfId="0" applyNumberFormat="1" applyFont="1" applyBorder="1" applyAlignment="1">
      <alignment vertical="center"/>
    </xf>
    <xf numFmtId="0" fontId="15" fillId="0" borderId="43" xfId="0" applyFont="1" applyFill="1" applyBorder="1" applyAlignment="1">
      <alignment horizontal="center" vertical="center" wrapText="1"/>
    </xf>
    <xf numFmtId="0" fontId="15" fillId="0" borderId="28" xfId="0" applyFont="1" applyFill="1" applyBorder="1" applyAlignment="1">
      <alignment horizontal="left" vertical="center" wrapText="1"/>
    </xf>
    <xf numFmtId="0" fontId="15" fillId="0" borderId="33" xfId="0" applyFont="1" applyFill="1" applyBorder="1" applyAlignment="1">
      <alignment vertical="center" wrapText="1"/>
    </xf>
    <xf numFmtId="0" fontId="16" fillId="0" borderId="1"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18" xfId="0" applyFont="1" applyFill="1" applyBorder="1" applyAlignment="1">
      <alignment vertical="center" wrapText="1"/>
    </xf>
    <xf numFmtId="0" fontId="17" fillId="0" borderId="4" xfId="0" applyFont="1" applyFill="1" applyBorder="1" applyAlignment="1">
      <alignment vertical="center" wrapText="1"/>
    </xf>
    <xf numFmtId="165" fontId="12" fillId="0" borderId="18" xfId="0" applyNumberFormat="1" applyFont="1" applyBorder="1" applyAlignment="1">
      <alignment vertical="center"/>
    </xf>
    <xf numFmtId="165" fontId="12" fillId="0" borderId="60" xfId="0" applyNumberFormat="1" applyFont="1" applyBorder="1" applyAlignment="1">
      <alignment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left" vertical="center" wrapText="1"/>
    </xf>
    <xf numFmtId="0" fontId="16" fillId="0" borderId="45" xfId="0" applyFont="1" applyFill="1" applyBorder="1" applyAlignment="1">
      <alignment vertical="center" wrapText="1"/>
    </xf>
    <xf numFmtId="0" fontId="17" fillId="0" borderId="45" xfId="0" applyFont="1" applyFill="1" applyBorder="1" applyAlignment="1">
      <alignment vertical="center" wrapText="1"/>
    </xf>
    <xf numFmtId="165" fontId="12" fillId="0" borderId="2" xfId="0" applyNumberFormat="1" applyFont="1" applyBorder="1" applyAlignment="1">
      <alignment vertical="center"/>
    </xf>
    <xf numFmtId="165" fontId="12" fillId="0" borderId="5" xfId="0" applyNumberFormat="1" applyFont="1" applyBorder="1" applyAlignment="1">
      <alignment vertical="center"/>
    </xf>
    <xf numFmtId="0" fontId="17" fillId="0" borderId="14"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15" xfId="0" applyFont="1" applyFill="1" applyBorder="1" applyAlignment="1">
      <alignment vertical="center" wrapText="1"/>
    </xf>
    <xf numFmtId="0" fontId="17" fillId="0" borderId="15" xfId="0" applyFont="1" applyFill="1" applyBorder="1" applyAlignment="1">
      <alignment horizontal="justify" vertical="center" wrapText="1"/>
    </xf>
    <xf numFmtId="164" fontId="17" fillId="0" borderId="11"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165" fontId="0" fillId="0" borderId="28" xfId="0" applyNumberFormat="1" applyFont="1" applyFill="1" applyBorder="1" applyAlignment="1">
      <alignment vertical="center"/>
    </xf>
    <xf numFmtId="165" fontId="0" fillId="0" borderId="23" xfId="0" applyNumberFormat="1" applyFont="1" applyBorder="1" applyAlignment="1">
      <alignment vertical="center"/>
    </xf>
    <xf numFmtId="0" fontId="15" fillId="0" borderId="40" xfId="0" applyFont="1" applyFill="1" applyBorder="1" applyAlignment="1">
      <alignment horizontal="center" vertical="center" wrapText="1"/>
    </xf>
    <xf numFmtId="0" fontId="15" fillId="0" borderId="29"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13" xfId="0" applyFont="1" applyFill="1" applyBorder="1" applyAlignment="1">
      <alignment horizontal="justify" vertical="center" wrapText="1"/>
    </xf>
    <xf numFmtId="165" fontId="0" fillId="0" borderId="13" xfId="0" applyNumberFormat="1" applyFont="1" applyBorder="1" applyAlignment="1">
      <alignment vertical="center"/>
    </xf>
    <xf numFmtId="165" fontId="0" fillId="0" borderId="24" xfId="0" applyNumberFormat="1" applyFont="1" applyBorder="1" applyAlignment="1">
      <alignment vertical="center"/>
    </xf>
    <xf numFmtId="0" fontId="15" fillId="0" borderId="41" xfId="0" applyFont="1" applyFill="1" applyBorder="1" applyAlignment="1">
      <alignment horizontal="center" vertical="center" wrapText="1"/>
    </xf>
    <xf numFmtId="0" fontId="15" fillId="0" borderId="28" xfId="0" applyFont="1" applyFill="1" applyBorder="1" applyAlignment="1">
      <alignment horizontal="justify" vertical="center" wrapText="1"/>
    </xf>
    <xf numFmtId="0" fontId="15" fillId="0" borderId="36" xfId="0" applyFont="1" applyFill="1" applyBorder="1" applyAlignment="1">
      <alignment horizontal="center" vertical="center" wrapText="1"/>
    </xf>
    <xf numFmtId="0" fontId="15" fillId="0" borderId="15"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25" xfId="0" applyFont="1" applyFill="1" applyBorder="1" applyAlignment="1">
      <alignment horizontal="justify" vertical="center" wrapText="1"/>
    </xf>
    <xf numFmtId="165" fontId="0" fillId="0" borderId="15" xfId="0" applyNumberFormat="1" applyFont="1" applyBorder="1" applyAlignment="1">
      <alignment vertical="center"/>
    </xf>
    <xf numFmtId="165" fontId="0" fillId="0" borderId="22" xfId="0" applyNumberFormat="1" applyFont="1" applyBorder="1" applyAlignment="1">
      <alignment vertical="center"/>
    </xf>
    <xf numFmtId="0" fontId="15" fillId="0" borderId="15" xfId="0" applyFont="1" applyFill="1" applyBorder="1" applyAlignment="1">
      <alignment horizontal="justify" vertical="center" wrapText="1"/>
    </xf>
    <xf numFmtId="165" fontId="0" fillId="0" borderId="15" xfId="0" applyNumberFormat="1" applyFont="1" applyFill="1" applyBorder="1" applyAlignment="1">
      <alignment vertical="center"/>
    </xf>
    <xf numFmtId="0" fontId="15" fillId="0" borderId="10" xfId="0" applyFont="1" applyFill="1" applyBorder="1" applyAlignment="1">
      <alignment horizontal="center" vertical="center" wrapText="1"/>
    </xf>
    <xf numFmtId="0" fontId="15" fillId="0" borderId="25" xfId="0" applyFont="1" applyFill="1" applyBorder="1" applyAlignment="1">
      <alignment horizontal="left" vertical="center" wrapText="1"/>
    </xf>
    <xf numFmtId="0" fontId="15" fillId="0" borderId="28" xfId="0" applyFont="1" applyFill="1" applyBorder="1" applyAlignment="1">
      <alignment vertical="center" wrapText="1"/>
    </xf>
    <xf numFmtId="0" fontId="15" fillId="0" borderId="37"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35" xfId="0" applyFont="1" applyFill="1" applyBorder="1" applyAlignment="1">
      <alignment vertical="center" wrapText="1"/>
    </xf>
    <xf numFmtId="0" fontId="15" fillId="0" borderId="11" xfId="0" applyFont="1" applyFill="1" applyBorder="1" applyAlignment="1">
      <alignment horizontal="justify" vertical="center" wrapText="1"/>
    </xf>
    <xf numFmtId="165" fontId="0" fillId="0" borderId="11" xfId="0" applyNumberFormat="1" applyFont="1" applyBorder="1" applyAlignment="1">
      <alignment vertical="center"/>
    </xf>
    <xf numFmtId="165" fontId="0" fillId="0" borderId="27" xfId="0" applyNumberFormat="1" applyFont="1" applyBorder="1" applyAlignment="1">
      <alignment vertical="center"/>
    </xf>
    <xf numFmtId="0" fontId="16" fillId="0" borderId="17"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xf>
    <xf numFmtId="0" fontId="17" fillId="0" borderId="2" xfId="0"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20" xfId="0" applyFont="1" applyFill="1" applyBorder="1" applyAlignment="1">
      <alignment horizontal="left" vertical="center" wrapText="1"/>
    </xf>
    <xf numFmtId="0" fontId="17" fillId="0" borderId="8" xfId="0" applyFont="1" applyFill="1" applyBorder="1" applyAlignment="1">
      <alignment vertical="center" wrapText="1"/>
    </xf>
    <xf numFmtId="0" fontId="17" fillId="0" borderId="7" xfId="0" applyFont="1" applyFill="1" applyBorder="1" applyAlignment="1">
      <alignment horizontal="justify" vertical="center" wrapText="1"/>
    </xf>
    <xf numFmtId="164" fontId="17" fillId="0" borderId="8"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0" fontId="15" fillId="0" borderId="51" xfId="0" applyFont="1" applyFill="1" applyBorder="1" applyAlignment="1">
      <alignment vertical="center" wrapText="1"/>
    </xf>
    <xf numFmtId="165" fontId="0" fillId="0" borderId="0" xfId="0" applyNumberFormat="1" applyFont="1" applyBorder="1" applyAlignment="1">
      <alignment vertical="center"/>
    </xf>
    <xf numFmtId="165" fontId="0" fillId="0" borderId="39" xfId="0" applyNumberFormat="1" applyFont="1" applyBorder="1" applyAlignment="1">
      <alignment vertical="center"/>
    </xf>
    <xf numFmtId="0" fontId="0" fillId="0" borderId="36" xfId="0" applyFont="1" applyBorder="1" applyAlignment="1">
      <alignment horizontal="center" vertical="center"/>
    </xf>
    <xf numFmtId="0" fontId="0" fillId="0" borderId="0" xfId="0" applyFont="1" applyBorder="1" applyAlignment="1">
      <alignment vertical="center"/>
    </xf>
    <xf numFmtId="165" fontId="0" fillId="0" borderId="16" xfId="0" applyNumberFormat="1" applyFont="1" applyBorder="1" applyAlignment="1">
      <alignment vertical="center"/>
    </xf>
    <xf numFmtId="0" fontId="17" fillId="0" borderId="7" xfId="0" applyFont="1" applyFill="1" applyBorder="1" applyAlignment="1">
      <alignment horizontal="left" vertical="center" wrapText="1"/>
    </xf>
    <xf numFmtId="0" fontId="17" fillId="0" borderId="8" xfId="0" applyFont="1" applyFill="1" applyBorder="1" applyAlignment="1">
      <alignment horizontal="justify" vertical="center" wrapText="1"/>
    </xf>
    <xf numFmtId="165" fontId="0" fillId="0" borderId="26" xfId="0" applyNumberFormat="1" applyFont="1" applyBorder="1" applyAlignment="1">
      <alignment vertical="center"/>
    </xf>
    <xf numFmtId="0" fontId="15" fillId="0" borderId="11" xfId="0" applyFont="1" applyFill="1" applyBorder="1" applyAlignment="1">
      <alignment vertical="center" wrapText="1"/>
    </xf>
    <xf numFmtId="0" fontId="17" fillId="0" borderId="18" xfId="0" applyFont="1" applyFill="1" applyBorder="1" applyAlignment="1">
      <alignment vertical="center" wrapText="1"/>
    </xf>
    <xf numFmtId="165" fontId="12" fillId="0" borderId="3" xfId="0" applyNumberFormat="1" applyFont="1" applyBorder="1" applyAlignment="1">
      <alignment vertical="center"/>
    </xf>
    <xf numFmtId="0" fontId="0" fillId="0" borderId="39" xfId="0" applyFont="1" applyBorder="1" applyAlignment="1">
      <alignment vertical="center"/>
    </xf>
    <xf numFmtId="0" fontId="0" fillId="0" borderId="57" xfId="0" applyFont="1" applyBorder="1" applyAlignment="1">
      <alignment horizontal="center" vertical="center"/>
    </xf>
    <xf numFmtId="0" fontId="0" fillId="0" borderId="58" xfId="0" applyFont="1" applyBorder="1" applyAlignment="1">
      <alignment vertical="center"/>
    </xf>
    <xf numFmtId="0" fontId="12" fillId="0" borderId="17" xfId="0" applyFont="1" applyBorder="1" applyAlignment="1">
      <alignment vertical="center"/>
    </xf>
    <xf numFmtId="0" fontId="18" fillId="0" borderId="0" xfId="1" applyFont="1"/>
    <xf numFmtId="0" fontId="18" fillId="0" borderId="0" xfId="1" applyAlignment="1"/>
    <xf numFmtId="0" fontId="18" fillId="0" borderId="0" xfId="1"/>
    <xf numFmtId="0" fontId="19" fillId="0" borderId="0" xfId="1" applyFont="1" applyBorder="1"/>
    <xf numFmtId="0" fontId="18" fillId="0" borderId="0" xfId="1" applyFill="1"/>
    <xf numFmtId="0" fontId="18" fillId="0" borderId="0" xfId="2"/>
    <xf numFmtId="167" fontId="19" fillId="0" borderId="0" xfId="1" applyNumberFormat="1" applyFont="1" applyBorder="1" applyAlignment="1">
      <alignment horizontal="right" vertical="center"/>
    </xf>
    <xf numFmtId="167" fontId="20" fillId="0" borderId="0" xfId="2" applyNumberFormat="1" applyFont="1"/>
    <xf numFmtId="0" fontId="21" fillId="0" borderId="0" xfId="2" applyFont="1" applyAlignment="1">
      <alignment vertical="center"/>
    </xf>
    <xf numFmtId="0" fontId="22" fillId="0" borderId="0" xfId="2" applyFont="1"/>
    <xf numFmtId="0" fontId="21" fillId="0" borderId="0" xfId="2" applyFont="1" applyAlignment="1">
      <alignment horizontal="right" vertical="center"/>
    </xf>
    <xf numFmtId="0" fontId="23" fillId="0" borderId="0" xfId="2" applyFont="1" applyAlignment="1">
      <alignment vertical="center"/>
    </xf>
    <xf numFmtId="0" fontId="24" fillId="0" borderId="0" xfId="2" applyFont="1"/>
    <xf numFmtId="0" fontId="25" fillId="3" borderId="63" xfId="2" applyFont="1" applyFill="1" applyBorder="1" applyAlignment="1">
      <alignment horizontal="center" vertical="center"/>
    </xf>
    <xf numFmtId="0" fontId="25" fillId="3" borderId="76" xfId="2" applyFont="1" applyFill="1" applyBorder="1" applyAlignment="1">
      <alignment horizontal="center" vertical="center"/>
    </xf>
    <xf numFmtId="0" fontId="25" fillId="3" borderId="47" xfId="2" applyFont="1" applyFill="1" applyBorder="1" applyAlignment="1">
      <alignment horizontal="center" vertical="center" wrapText="1"/>
    </xf>
    <xf numFmtId="0" fontId="25" fillId="3" borderId="39" xfId="2" applyFont="1" applyFill="1" applyBorder="1" applyAlignment="1">
      <alignment horizontal="center" vertical="center"/>
    </xf>
    <xf numFmtId="0" fontId="25" fillId="3" borderId="64" xfId="2" applyFont="1" applyFill="1" applyBorder="1" applyAlignment="1">
      <alignment horizontal="center" vertical="center"/>
    </xf>
    <xf numFmtId="0" fontId="25" fillId="3" borderId="53" xfId="2" applyFont="1" applyFill="1" applyBorder="1" applyAlignment="1">
      <alignment horizontal="center" vertical="center" wrapText="1"/>
    </xf>
    <xf numFmtId="0" fontId="25" fillId="3" borderId="53" xfId="2" applyFont="1" applyFill="1" applyBorder="1" applyAlignment="1">
      <alignment horizontal="center" vertical="center"/>
    </xf>
    <xf numFmtId="0" fontId="22" fillId="0" borderId="77" xfId="2" applyFont="1" applyBorder="1" applyAlignment="1">
      <alignment horizontal="center" vertical="center"/>
    </xf>
    <xf numFmtId="0" fontId="22" fillId="0" borderId="78" xfId="2" applyFont="1" applyBorder="1" applyAlignment="1">
      <alignment vertical="center" wrapText="1"/>
    </xf>
    <xf numFmtId="0" fontId="22" fillId="0" borderId="78" xfId="2" applyFont="1" applyFill="1" applyBorder="1" applyAlignment="1">
      <alignment vertical="center" wrapText="1"/>
    </xf>
    <xf numFmtId="167" fontId="22" fillId="0" borderId="78" xfId="2" applyNumberFormat="1" applyFont="1" applyBorder="1" applyAlignment="1">
      <alignment horizontal="right" vertical="center"/>
    </xf>
    <xf numFmtId="167" fontId="22" fillId="0" borderId="69" xfId="2" applyNumberFormat="1" applyFont="1" applyBorder="1" applyAlignment="1">
      <alignment horizontal="right" vertical="center"/>
    </xf>
    <xf numFmtId="0" fontId="22" fillId="0" borderId="63" xfId="2" applyFont="1" applyBorder="1" applyAlignment="1">
      <alignment horizontal="center" vertical="center"/>
    </xf>
    <xf numFmtId="0" fontId="22" fillId="0" borderId="39" xfId="2" applyFont="1" applyBorder="1" applyAlignment="1">
      <alignment vertical="center" wrapText="1"/>
    </xf>
    <xf numFmtId="0" fontId="22" fillId="0" borderId="39" xfId="2" applyFont="1" applyFill="1" applyBorder="1" applyAlignment="1">
      <alignment vertical="center" wrapText="1"/>
    </xf>
    <xf numFmtId="167" fontId="22" fillId="0" borderId="39" xfId="2" applyNumberFormat="1" applyFont="1" applyBorder="1" applyAlignment="1">
      <alignment horizontal="right" vertical="center"/>
    </xf>
    <xf numFmtId="167" fontId="22" fillId="0" borderId="39" xfId="2" applyNumberFormat="1" applyFont="1" applyFill="1" applyBorder="1" applyAlignment="1">
      <alignment horizontal="right" vertical="center"/>
    </xf>
    <xf numFmtId="0" fontId="22" fillId="0" borderId="46" xfId="2" applyFont="1" applyBorder="1" applyAlignment="1">
      <alignment horizontal="center" vertical="center"/>
    </xf>
    <xf numFmtId="0" fontId="25" fillId="0" borderId="5" xfId="2" applyFont="1" applyBorder="1" applyAlignment="1">
      <alignment vertical="center"/>
    </xf>
    <xf numFmtId="0" fontId="22" fillId="0" borderId="5" xfId="2" applyFont="1" applyBorder="1" applyAlignment="1">
      <alignment vertical="center" wrapText="1"/>
    </xf>
    <xf numFmtId="167" fontId="25" fillId="0" borderId="5" xfId="2" applyNumberFormat="1" applyFont="1" applyBorder="1" applyAlignment="1">
      <alignment horizontal="right" vertical="center"/>
    </xf>
    <xf numFmtId="167" fontId="27" fillId="0" borderId="0" xfId="1" applyNumberFormat="1" applyFont="1" applyBorder="1" applyAlignment="1">
      <alignment horizontal="right" vertical="center"/>
    </xf>
    <xf numFmtId="0" fontId="22" fillId="0" borderId="68" xfId="2" applyFont="1" applyBorder="1" applyAlignment="1">
      <alignment horizontal="center" vertical="center"/>
    </xf>
    <xf numFmtId="0" fontId="22" fillId="0" borderId="69" xfId="2" applyFont="1" applyBorder="1" applyAlignment="1">
      <alignment vertical="center" wrapText="1"/>
    </xf>
    <xf numFmtId="0" fontId="22" fillId="0" borderId="68" xfId="2" applyFont="1" applyFill="1" applyBorder="1" applyAlignment="1">
      <alignment vertical="center" wrapText="1"/>
    </xf>
    <xf numFmtId="0" fontId="22" fillId="0" borderId="0" xfId="2" applyFont="1" applyBorder="1" applyAlignment="1">
      <alignment horizontal="center" vertical="center"/>
    </xf>
    <xf numFmtId="0" fontId="25" fillId="0" borderId="0" xfId="2" applyFont="1" applyBorder="1" applyAlignment="1">
      <alignment vertical="center"/>
    </xf>
    <xf numFmtId="0" fontId="22" fillId="0" borderId="0" xfId="2" applyFont="1" applyBorder="1" applyAlignment="1">
      <alignment vertical="center" wrapText="1"/>
    </xf>
    <xf numFmtId="167" fontId="22" fillId="0" borderId="69" xfId="2" applyNumberFormat="1" applyFont="1" applyBorder="1" applyAlignment="1">
      <alignment vertical="center"/>
    </xf>
    <xf numFmtId="167" fontId="22" fillId="0" borderId="68" xfId="2" applyNumberFormat="1" applyFont="1" applyBorder="1" applyAlignment="1">
      <alignment horizontal="right" vertical="center"/>
    </xf>
    <xf numFmtId="0" fontId="22" fillId="0" borderId="69" xfId="2" applyFont="1" applyFill="1" applyBorder="1" applyAlignment="1">
      <alignment vertical="center" wrapText="1"/>
    </xf>
    <xf numFmtId="0" fontId="22" fillId="0" borderId="0" xfId="2" applyFont="1" applyAlignment="1"/>
    <xf numFmtId="0" fontId="22" fillId="0" borderId="68" xfId="2" applyFont="1" applyBorder="1" applyAlignment="1">
      <alignment horizontal="center" vertical="top"/>
    </xf>
    <xf numFmtId="0" fontId="22" fillId="0" borderId="69" xfId="2" applyFont="1" applyBorder="1" applyAlignment="1">
      <alignment vertical="top" wrapText="1"/>
    </xf>
    <xf numFmtId="167" fontId="22" fillId="0" borderId="68" xfId="2" applyNumberFormat="1" applyFont="1" applyBorder="1" applyAlignment="1">
      <alignment horizontal="right" vertical="top"/>
    </xf>
    <xf numFmtId="167" fontId="25" fillId="0" borderId="46" xfId="2" applyNumberFormat="1" applyFont="1" applyBorder="1" applyAlignment="1">
      <alignment horizontal="right" vertical="center"/>
    </xf>
    <xf numFmtId="0" fontId="25" fillId="3" borderId="44" xfId="2" applyFont="1" applyFill="1" applyBorder="1" applyAlignment="1">
      <alignment horizontal="center" vertical="center"/>
    </xf>
    <xf numFmtId="0" fontId="25" fillId="3" borderId="45" xfId="2" applyFont="1" applyFill="1" applyBorder="1" applyAlignment="1">
      <alignment horizontal="center" vertical="center"/>
    </xf>
    <xf numFmtId="0" fontId="25" fillId="3" borderId="57" xfId="2" applyFont="1" applyFill="1" applyBorder="1" applyAlignment="1">
      <alignment horizontal="left" vertical="center" indent="2"/>
    </xf>
    <xf numFmtId="0" fontId="25" fillId="3" borderId="58" xfId="2" applyFont="1" applyFill="1" applyBorder="1" applyAlignment="1">
      <alignment horizontal="left" vertical="center" indent="1"/>
    </xf>
    <xf numFmtId="0" fontId="22" fillId="0" borderId="67" xfId="2" applyFont="1" applyBorder="1" applyAlignment="1">
      <alignment horizontal="left" vertical="center" indent="2"/>
    </xf>
    <xf numFmtId="0" fontId="22" fillId="0" borderId="80" xfId="2" applyFont="1" applyBorder="1" applyAlignment="1">
      <alignment vertical="center"/>
    </xf>
    <xf numFmtId="0" fontId="22" fillId="0" borderId="66" xfId="2" applyFont="1" applyBorder="1" applyAlignment="1">
      <alignment vertical="center" wrapText="1"/>
    </xf>
    <xf numFmtId="167" fontId="22" fillId="0" borderId="66" xfId="2" applyNumberFormat="1" applyFont="1" applyBorder="1" applyAlignment="1">
      <alignment horizontal="right" vertical="center"/>
    </xf>
    <xf numFmtId="0" fontId="22" fillId="0" borderId="70" xfId="2" applyFont="1" applyBorder="1" applyAlignment="1">
      <alignment horizontal="left" vertical="center" indent="2"/>
    </xf>
    <xf numFmtId="0" fontId="22" fillId="0" borderId="81" xfId="2" applyFont="1" applyBorder="1" applyAlignment="1">
      <alignment vertical="center"/>
    </xf>
    <xf numFmtId="0" fontId="22" fillId="0" borderId="75" xfId="2" applyFont="1" applyBorder="1" applyAlignment="1">
      <alignment horizontal="left" vertical="center" indent="2"/>
    </xf>
    <xf numFmtId="0" fontId="22" fillId="0" borderId="82" xfId="2" applyFont="1" applyBorder="1" applyAlignment="1">
      <alignment vertical="center"/>
    </xf>
    <xf numFmtId="0" fontId="22" fillId="0" borderId="74" xfId="2" applyFont="1" applyBorder="1" applyAlignment="1">
      <alignment vertical="center" wrapText="1"/>
    </xf>
    <xf numFmtId="167" fontId="22" fillId="0" borderId="74" xfId="2" applyNumberFormat="1" applyFont="1" applyBorder="1" applyAlignment="1">
      <alignment vertical="center"/>
    </xf>
    <xf numFmtId="0" fontId="25" fillId="0" borderId="57" xfId="2" applyFont="1" applyBorder="1" applyAlignment="1">
      <alignment horizontal="left" vertical="center" indent="2"/>
    </xf>
    <xf numFmtId="0" fontId="25" fillId="0" borderId="58" xfId="2" applyFont="1" applyBorder="1" applyAlignment="1">
      <alignment vertical="center"/>
    </xf>
    <xf numFmtId="0" fontId="22" fillId="0" borderId="53" xfId="2" applyFont="1" applyBorder="1" applyAlignment="1">
      <alignment vertical="center" wrapText="1"/>
    </xf>
    <xf numFmtId="0" fontId="6" fillId="0" borderId="0" xfId="0" applyFont="1"/>
    <xf numFmtId="0" fontId="29" fillId="0" borderId="0" xfId="0" applyFont="1" applyAlignment="1">
      <alignment vertical="center"/>
    </xf>
    <xf numFmtId="0" fontId="29" fillId="0" borderId="0" xfId="0" applyFont="1" applyAlignment="1">
      <alignment horizontal="left" vertical="center" indent="9"/>
    </xf>
    <xf numFmtId="0" fontId="29" fillId="0" borderId="5" xfId="0" applyFont="1" applyBorder="1" applyAlignment="1">
      <alignment vertical="center" wrapText="1"/>
    </xf>
    <xf numFmtId="0" fontId="29" fillId="4" borderId="5" xfId="0" applyFont="1" applyFill="1" applyBorder="1" applyAlignment="1">
      <alignment vertical="center" wrapText="1"/>
    </xf>
    <xf numFmtId="0" fontId="29" fillId="0" borderId="5" xfId="0" applyFont="1" applyBorder="1" applyAlignment="1">
      <alignment horizontal="center" vertical="center" wrapText="1"/>
    </xf>
    <xf numFmtId="0" fontId="31" fillId="0" borderId="0" xfId="0" applyFont="1" applyAlignment="1">
      <alignment vertical="center" wrapText="1"/>
    </xf>
    <xf numFmtId="0" fontId="29" fillId="0" borderId="53" xfId="0" applyFont="1" applyBorder="1" applyAlignment="1">
      <alignment vertical="center" wrapText="1"/>
    </xf>
    <xf numFmtId="0" fontId="29" fillId="4" borderId="53" xfId="0" applyFont="1" applyFill="1" applyBorder="1" applyAlignment="1">
      <alignment vertical="center" wrapText="1"/>
    </xf>
    <xf numFmtId="0" fontId="29" fillId="0" borderId="53" xfId="0" applyFont="1" applyBorder="1" applyAlignment="1">
      <alignment horizontal="center" vertical="center" wrapText="1"/>
    </xf>
    <xf numFmtId="0" fontId="29" fillId="0" borderId="0" xfId="0" applyFont="1" applyAlignment="1">
      <alignment vertical="center" wrapText="1"/>
    </xf>
    <xf numFmtId="0" fontId="32" fillId="0" borderId="0" xfId="0" applyFont="1" applyAlignment="1">
      <alignment horizontal="center" vertical="center"/>
    </xf>
    <xf numFmtId="0" fontId="32" fillId="0" borderId="0" xfId="0" applyFont="1" applyAlignment="1">
      <alignment vertical="center"/>
    </xf>
    <xf numFmtId="165" fontId="32" fillId="0" borderId="0" xfId="0" applyNumberFormat="1" applyFont="1" applyAlignment="1">
      <alignment vertical="center"/>
    </xf>
    <xf numFmtId="0" fontId="32" fillId="0" borderId="0" xfId="0" applyFont="1"/>
    <xf numFmtId="0" fontId="26" fillId="0" borderId="44" xfId="0" applyFont="1" applyBorder="1" applyAlignment="1">
      <alignment horizontal="center" vertical="center"/>
    </xf>
    <xf numFmtId="0" fontId="26" fillId="0" borderId="45" xfId="0" applyFont="1" applyBorder="1" applyAlignment="1">
      <alignment vertical="center"/>
    </xf>
    <xf numFmtId="165" fontId="26" fillId="0" borderId="45" xfId="0" applyNumberFormat="1" applyFont="1" applyBorder="1" applyAlignment="1">
      <alignment vertical="center"/>
    </xf>
    <xf numFmtId="165" fontId="26" fillId="0" borderId="47" xfId="0" applyNumberFormat="1" applyFont="1" applyBorder="1" applyAlignment="1">
      <alignment vertical="center"/>
    </xf>
    <xf numFmtId="0" fontId="28" fillId="3" borderId="1" xfId="0" applyFont="1" applyFill="1" applyBorder="1" applyAlignment="1">
      <alignment vertical="center"/>
    </xf>
    <xf numFmtId="0" fontId="28" fillId="3" borderId="2" xfId="0" applyFont="1" applyFill="1" applyBorder="1" applyAlignment="1">
      <alignment vertical="center"/>
    </xf>
    <xf numFmtId="0" fontId="28" fillId="3" borderId="5" xfId="0" applyFont="1" applyFill="1" applyBorder="1" applyAlignment="1">
      <alignment vertical="center"/>
    </xf>
    <xf numFmtId="165" fontId="26" fillId="0" borderId="0" xfId="0" applyNumberFormat="1" applyFont="1" applyBorder="1" applyAlignment="1">
      <alignment vertical="center"/>
    </xf>
    <xf numFmtId="165" fontId="26" fillId="0" borderId="39" xfId="0" applyNumberFormat="1" applyFont="1" applyBorder="1" applyAlignment="1">
      <alignment vertical="center"/>
    </xf>
    <xf numFmtId="0" fontId="26" fillId="0" borderId="36" xfId="0" applyFont="1" applyBorder="1" applyAlignment="1">
      <alignment horizontal="center" vertical="center"/>
    </xf>
    <xf numFmtId="0" fontId="26" fillId="0" borderId="0" xfId="0" applyFont="1" applyBorder="1" applyAlignment="1">
      <alignment vertical="center"/>
    </xf>
    <xf numFmtId="165" fontId="26" fillId="0" borderId="53" xfId="0" applyNumberFormat="1" applyFont="1" applyBorder="1" applyAlignment="1">
      <alignment vertical="center"/>
    </xf>
    <xf numFmtId="0" fontId="28" fillId="3" borderId="6" xfId="0" applyFont="1" applyFill="1" applyBorder="1" applyAlignment="1">
      <alignment horizontal="center" vertical="center" wrapText="1"/>
    </xf>
    <xf numFmtId="0" fontId="28" fillId="3" borderId="8" xfId="0" applyFont="1" applyFill="1" applyBorder="1" applyAlignment="1">
      <alignment horizontal="center" vertical="center" wrapText="1"/>
    </xf>
    <xf numFmtId="165" fontId="28" fillId="3" borderId="8" xfId="0" applyNumberFormat="1" applyFont="1" applyFill="1" applyBorder="1" applyAlignment="1">
      <alignment horizontal="center" vertical="center" wrapText="1"/>
    </xf>
    <xf numFmtId="165" fontId="28" fillId="3" borderId="7" xfId="0" applyNumberFormat="1" applyFont="1" applyFill="1" applyBorder="1" applyAlignment="1">
      <alignment horizontal="center" vertical="center" wrapText="1"/>
    </xf>
    <xf numFmtId="165" fontId="28" fillId="3" borderId="19" xfId="0" applyNumberFormat="1" applyFont="1" applyFill="1" applyBorder="1" applyAlignment="1">
      <alignment horizontal="center" vertical="center" wrapText="1"/>
    </xf>
    <xf numFmtId="165" fontId="28" fillId="3" borderId="55" xfId="0" applyNumberFormat="1" applyFont="1" applyFill="1" applyBorder="1" applyAlignment="1">
      <alignment horizontal="center" vertical="center" wrapText="1"/>
    </xf>
    <xf numFmtId="0" fontId="26" fillId="0" borderId="14" xfId="0" applyFont="1" applyBorder="1" applyAlignment="1">
      <alignment horizontal="center" vertical="center"/>
    </xf>
    <xf numFmtId="0" fontId="26" fillId="0" borderId="15" xfId="0" applyFont="1" applyBorder="1" applyAlignment="1">
      <alignment vertical="center"/>
    </xf>
    <xf numFmtId="165" fontId="26" fillId="0" borderId="15" xfId="0" applyNumberFormat="1" applyFont="1" applyBorder="1" applyAlignment="1">
      <alignment vertical="center"/>
    </xf>
    <xf numFmtId="165" fontId="26" fillId="0" borderId="16" xfId="0" applyNumberFormat="1" applyFont="1" applyBorder="1" applyAlignment="1">
      <alignment vertical="center"/>
    </xf>
    <xf numFmtId="165" fontId="26" fillId="0" borderId="25" xfId="0" applyNumberFormat="1" applyFont="1" applyBorder="1" applyAlignment="1">
      <alignment vertical="center"/>
    </xf>
    <xf numFmtId="165" fontId="26" fillId="0" borderId="22" xfId="0" applyNumberFormat="1" applyFont="1" applyBorder="1" applyAlignment="1">
      <alignment vertical="center"/>
    </xf>
    <xf numFmtId="0" fontId="33" fillId="0" borderId="15" xfId="0" applyFont="1" applyFill="1" applyBorder="1" applyAlignment="1">
      <alignment vertical="center"/>
    </xf>
    <xf numFmtId="0" fontId="33" fillId="0" borderId="15" xfId="0" applyFont="1" applyBorder="1" applyAlignment="1">
      <alignment vertical="center"/>
    </xf>
    <xf numFmtId="0" fontId="26" fillId="0" borderId="10" xfId="0" applyFont="1" applyBorder="1" applyAlignment="1">
      <alignment horizontal="center" vertical="center"/>
    </xf>
    <xf numFmtId="0" fontId="26" fillId="0" borderId="11" xfId="0" applyFont="1" applyBorder="1" applyAlignment="1">
      <alignment vertical="center"/>
    </xf>
    <xf numFmtId="165" fontId="26" fillId="0" borderId="11" xfId="0" applyNumberFormat="1" applyFont="1" applyBorder="1" applyAlignment="1">
      <alignment vertical="center"/>
    </xf>
    <xf numFmtId="165" fontId="26" fillId="0" borderId="12" xfId="0" applyNumberFormat="1" applyFont="1" applyBorder="1" applyAlignment="1">
      <alignment vertical="center"/>
    </xf>
    <xf numFmtId="165" fontId="26" fillId="0" borderId="34" xfId="0" applyNumberFormat="1" applyFont="1" applyBorder="1" applyAlignment="1">
      <alignment vertical="center"/>
    </xf>
    <xf numFmtId="165" fontId="26" fillId="0" borderId="27" xfId="0" applyNumberFormat="1" applyFont="1" applyBorder="1" applyAlignment="1">
      <alignment vertical="center"/>
    </xf>
    <xf numFmtId="0" fontId="28" fillId="3" borderId="50" xfId="0" applyFont="1" applyFill="1" applyBorder="1" applyAlignment="1">
      <alignment horizontal="center" vertical="center"/>
    </xf>
    <xf numFmtId="0" fontId="28" fillId="3" borderId="51" xfId="0" applyFont="1" applyFill="1" applyBorder="1" applyAlignment="1">
      <alignment horizontal="center" vertical="center"/>
    </xf>
    <xf numFmtId="165" fontId="28" fillId="3" borderId="51" xfId="0" applyNumberFormat="1" applyFont="1" applyFill="1" applyBorder="1" applyAlignment="1">
      <alignment horizontal="right" vertical="center"/>
    </xf>
    <xf numFmtId="165" fontId="28" fillId="3" borderId="42" xfId="0" applyNumberFormat="1" applyFont="1" applyFill="1" applyBorder="1" applyAlignment="1">
      <alignment horizontal="right" vertical="center"/>
    </xf>
    <xf numFmtId="165" fontId="28" fillId="3" borderId="52" xfId="0" applyNumberFormat="1" applyFont="1" applyFill="1" applyBorder="1" applyAlignment="1">
      <alignment horizontal="right" vertical="center"/>
    </xf>
    <xf numFmtId="165" fontId="28" fillId="3" borderId="56" xfId="0" applyNumberFormat="1" applyFont="1" applyFill="1" applyBorder="1" applyAlignment="1">
      <alignment horizontal="right" vertical="center"/>
    </xf>
    <xf numFmtId="165" fontId="28" fillId="3" borderId="54" xfId="0" applyNumberFormat="1" applyFont="1" applyFill="1" applyBorder="1" applyAlignment="1">
      <alignment horizontal="right" vertical="center"/>
    </xf>
    <xf numFmtId="0" fontId="26" fillId="0" borderId="0" xfId="0" applyFont="1" applyAlignment="1">
      <alignment horizontal="center" vertical="center"/>
    </xf>
    <xf numFmtId="0" fontId="26" fillId="0" borderId="0" xfId="0" applyFont="1" applyAlignment="1">
      <alignment vertical="center"/>
    </xf>
    <xf numFmtId="165" fontId="26" fillId="0" borderId="0" xfId="0" applyNumberFormat="1" applyFont="1" applyAlignment="1">
      <alignment vertical="center"/>
    </xf>
    <xf numFmtId="165" fontId="26" fillId="3" borderId="5" xfId="0" applyNumberFormat="1" applyFont="1" applyFill="1" applyBorder="1" applyAlignment="1">
      <alignment vertical="center"/>
    </xf>
    <xf numFmtId="0" fontId="28" fillId="3" borderId="50" xfId="0" applyFont="1" applyFill="1" applyBorder="1" applyAlignment="1">
      <alignment vertical="center"/>
    </xf>
    <xf numFmtId="0" fontId="28" fillId="3" borderId="51" xfId="0" applyFont="1" applyFill="1" applyBorder="1" applyAlignment="1">
      <alignment vertical="center"/>
    </xf>
    <xf numFmtId="165" fontId="28" fillId="3" borderId="51" xfId="0" applyNumberFormat="1" applyFont="1" applyFill="1" applyBorder="1" applyAlignment="1">
      <alignment vertical="center"/>
    </xf>
    <xf numFmtId="165" fontId="28" fillId="3" borderId="56" xfId="0" applyNumberFormat="1" applyFont="1" applyFill="1" applyBorder="1" applyAlignment="1">
      <alignment vertical="center"/>
    </xf>
    <xf numFmtId="165" fontId="28" fillId="3" borderId="54" xfId="0" applyNumberFormat="1" applyFont="1" applyFill="1" applyBorder="1" applyAlignment="1">
      <alignment vertical="center"/>
    </xf>
    <xf numFmtId="165" fontId="28" fillId="0" borderId="45" xfId="0" applyNumberFormat="1" applyFont="1" applyBorder="1" applyAlignment="1">
      <alignment horizontal="center" vertical="center"/>
    </xf>
    <xf numFmtId="165" fontId="28" fillId="0" borderId="45" xfId="0" applyNumberFormat="1" applyFont="1" applyBorder="1" applyAlignment="1">
      <alignment vertical="center"/>
    </xf>
    <xf numFmtId="165" fontId="28" fillId="0" borderId="47" xfId="0" applyNumberFormat="1" applyFont="1" applyBorder="1" applyAlignment="1">
      <alignment vertical="center"/>
    </xf>
    <xf numFmtId="0" fontId="28" fillId="3" borderId="6" xfId="0" applyFont="1" applyFill="1" applyBorder="1" applyAlignment="1">
      <alignment vertical="center" wrapText="1"/>
    </xf>
    <xf numFmtId="0" fontId="28" fillId="3" borderId="8" xfId="0" applyFont="1" applyFill="1" applyBorder="1" applyAlignment="1">
      <alignment vertical="center" wrapText="1"/>
    </xf>
    <xf numFmtId="0" fontId="26" fillId="0" borderId="15" xfId="0" applyFont="1" applyFill="1" applyBorder="1" applyAlignment="1">
      <alignment vertical="center"/>
    </xf>
    <xf numFmtId="0" fontId="33" fillId="0" borderId="11" xfId="0" applyFont="1" applyBorder="1" applyAlignment="1">
      <alignment vertical="center"/>
    </xf>
    <xf numFmtId="165" fontId="28" fillId="3" borderId="42" xfId="0" applyNumberFormat="1" applyFont="1" applyFill="1" applyBorder="1" applyAlignment="1">
      <alignment horizontal="center" vertical="center"/>
    </xf>
    <xf numFmtId="165" fontId="28" fillId="3" borderId="52" xfId="0" applyNumberFormat="1" applyFont="1" applyFill="1" applyBorder="1" applyAlignment="1">
      <alignment horizontal="center" vertical="center"/>
    </xf>
    <xf numFmtId="165" fontId="28" fillId="3" borderId="51" xfId="0" applyNumberFormat="1" applyFont="1" applyFill="1" applyBorder="1" applyAlignment="1">
      <alignment horizontal="center" vertical="center"/>
    </xf>
    <xf numFmtId="165" fontId="28" fillId="3" borderId="56" xfId="0" applyNumberFormat="1" applyFont="1" applyFill="1" applyBorder="1" applyAlignment="1">
      <alignment horizontal="center" vertical="center"/>
    </xf>
    <xf numFmtId="165" fontId="28" fillId="3" borderId="54" xfId="0" applyNumberFormat="1" applyFont="1" applyFill="1" applyBorder="1" applyAlignment="1">
      <alignment horizontal="center" vertical="center"/>
    </xf>
    <xf numFmtId="0" fontId="26" fillId="0" borderId="14" xfId="0" applyFont="1" applyFill="1" applyBorder="1" applyAlignment="1">
      <alignment horizontal="center" vertical="center"/>
    </xf>
    <xf numFmtId="0" fontId="26" fillId="0" borderId="57" xfId="0" applyFont="1" applyBorder="1" applyAlignment="1">
      <alignment horizontal="center" vertical="center"/>
    </xf>
    <xf numFmtId="165" fontId="28" fillId="3" borderId="46" xfId="0" applyNumberFormat="1" applyFont="1" applyFill="1" applyBorder="1" applyAlignment="1">
      <alignment vertical="center"/>
    </xf>
    <xf numFmtId="165" fontId="28" fillId="0" borderId="45" xfId="0" applyNumberFormat="1" applyFont="1" applyFill="1" applyBorder="1" applyAlignment="1">
      <alignment vertical="center"/>
    </xf>
    <xf numFmtId="165" fontId="28" fillId="0" borderId="47" xfId="0" applyNumberFormat="1" applyFont="1" applyFill="1" applyBorder="1" applyAlignment="1">
      <alignment vertical="center"/>
    </xf>
    <xf numFmtId="0" fontId="26" fillId="0" borderId="36" xfId="0" applyFont="1" applyFill="1" applyBorder="1" applyAlignment="1">
      <alignment horizontal="center" vertical="center"/>
    </xf>
    <xf numFmtId="0" fontId="26" fillId="0" borderId="0" xfId="0" applyFont="1" applyFill="1" applyBorder="1" applyAlignment="1">
      <alignment vertical="center"/>
    </xf>
    <xf numFmtId="165" fontId="26" fillId="0" borderId="0" xfId="0" applyNumberFormat="1" applyFont="1" applyFill="1" applyBorder="1" applyAlignment="1">
      <alignment vertical="center"/>
    </xf>
    <xf numFmtId="165" fontId="26" fillId="0" borderId="53" xfId="0" applyNumberFormat="1" applyFont="1" applyFill="1" applyBorder="1" applyAlignment="1">
      <alignment vertical="center"/>
    </xf>
    <xf numFmtId="0" fontId="28" fillId="0" borderId="6"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3" xfId="0" applyFont="1" applyBorder="1" applyAlignment="1">
      <alignment vertical="center"/>
    </xf>
    <xf numFmtId="165" fontId="26" fillId="3" borderId="29" xfId="0" applyNumberFormat="1" applyFont="1" applyFill="1" applyBorder="1" applyAlignment="1">
      <alignment vertical="center"/>
    </xf>
    <xf numFmtId="165" fontId="26" fillId="3" borderId="31" xfId="0" applyNumberFormat="1" applyFont="1" applyFill="1" applyBorder="1" applyAlignment="1">
      <alignment vertical="center"/>
    </xf>
    <xf numFmtId="165" fontId="26" fillId="3" borderId="24" xfId="0" applyNumberFormat="1" applyFont="1" applyFill="1" applyBorder="1" applyAlignment="1">
      <alignment vertical="center"/>
    </xf>
    <xf numFmtId="165" fontId="26" fillId="0" borderId="16" xfId="0" applyNumberFormat="1" applyFont="1" applyFill="1" applyBorder="1" applyAlignment="1">
      <alignment vertical="center"/>
    </xf>
    <xf numFmtId="165" fontId="26" fillId="0" borderId="25" xfId="0" applyNumberFormat="1" applyFont="1" applyFill="1" applyBorder="1" applyAlignment="1">
      <alignment vertical="center"/>
    </xf>
    <xf numFmtId="165" fontId="26" fillId="0" borderId="15" xfId="0" applyNumberFormat="1" applyFont="1" applyFill="1" applyBorder="1" applyAlignment="1">
      <alignment vertical="center"/>
    </xf>
    <xf numFmtId="165" fontId="26" fillId="0" borderId="22" xfId="0" applyNumberFormat="1" applyFont="1" applyFill="1" applyBorder="1" applyAlignment="1">
      <alignment vertical="center"/>
    </xf>
    <xf numFmtId="0" fontId="28" fillId="0" borderId="13" xfId="0" applyFont="1" applyFill="1" applyBorder="1" applyAlignment="1">
      <alignment horizontal="left" vertical="center" wrapText="1"/>
    </xf>
    <xf numFmtId="165" fontId="26" fillId="3" borderId="30" xfId="0" applyNumberFormat="1" applyFont="1" applyFill="1" applyBorder="1" applyAlignment="1">
      <alignment vertical="center"/>
    </xf>
    <xf numFmtId="165" fontId="26" fillId="3" borderId="13" xfId="0" applyNumberFormat="1" applyFont="1" applyFill="1" applyBorder="1" applyAlignment="1">
      <alignment vertical="center"/>
    </xf>
    <xf numFmtId="0" fontId="33" fillId="0" borderId="13" xfId="0" applyFont="1" applyFill="1" applyBorder="1" applyAlignment="1">
      <alignment vertical="center"/>
    </xf>
    <xf numFmtId="165" fontId="26" fillId="0" borderId="29" xfId="0" applyNumberFormat="1" applyFont="1" applyFill="1" applyBorder="1" applyAlignment="1">
      <alignment vertical="center"/>
    </xf>
    <xf numFmtId="165" fontId="26" fillId="0" borderId="31" xfId="0" applyNumberFormat="1" applyFont="1" applyFill="1" applyBorder="1" applyAlignment="1">
      <alignment vertical="center"/>
    </xf>
    <xf numFmtId="165" fontId="26" fillId="0" borderId="24" xfId="0" applyNumberFormat="1" applyFont="1" applyFill="1" applyBorder="1" applyAlignment="1">
      <alignment vertical="center"/>
    </xf>
    <xf numFmtId="0" fontId="28" fillId="0" borderId="13" xfId="0" applyFont="1" applyFill="1" applyBorder="1" applyAlignment="1">
      <alignment vertical="center"/>
    </xf>
    <xf numFmtId="165" fontId="28" fillId="0" borderId="29" xfId="0" applyNumberFormat="1" applyFont="1" applyFill="1" applyBorder="1" applyAlignment="1">
      <alignment vertical="center"/>
    </xf>
    <xf numFmtId="165" fontId="28" fillId="0" borderId="31" xfId="0" applyNumberFormat="1" applyFont="1" applyFill="1" applyBorder="1" applyAlignment="1">
      <alignment vertical="center"/>
    </xf>
    <xf numFmtId="165" fontId="28" fillId="0" borderId="24" xfId="0" applyNumberFormat="1" applyFont="1" applyFill="1" applyBorder="1" applyAlignment="1">
      <alignment vertical="center"/>
    </xf>
    <xf numFmtId="0" fontId="26" fillId="0" borderId="25" xfId="0" applyFont="1" applyFill="1" applyBorder="1" applyAlignment="1">
      <alignment vertical="center"/>
    </xf>
    <xf numFmtId="0" fontId="33" fillId="0" borderId="25" xfId="0" applyFont="1" applyFill="1" applyBorder="1" applyAlignment="1">
      <alignment vertical="center"/>
    </xf>
    <xf numFmtId="165" fontId="26" fillId="0" borderId="11" xfId="0" applyNumberFormat="1" applyFont="1" applyFill="1" applyBorder="1" applyAlignment="1">
      <alignment vertical="center"/>
    </xf>
    <xf numFmtId="0" fontId="33" fillId="0" borderId="30" xfId="0" applyFont="1" applyFill="1" applyBorder="1" applyAlignment="1">
      <alignment vertical="center"/>
    </xf>
    <xf numFmtId="165" fontId="26" fillId="0" borderId="13" xfId="0" applyNumberFormat="1" applyFont="1" applyFill="1" applyBorder="1" applyAlignment="1">
      <alignment vertical="center"/>
    </xf>
    <xf numFmtId="165" fontId="26" fillId="0" borderId="30" xfId="0" applyNumberFormat="1" applyFont="1" applyFill="1" applyBorder="1" applyAlignment="1">
      <alignment vertical="center"/>
    </xf>
    <xf numFmtId="165" fontId="33" fillId="0" borderId="13" xfId="0" applyNumberFormat="1" applyFont="1" applyFill="1" applyBorder="1" applyAlignment="1">
      <alignment vertical="center"/>
    </xf>
    <xf numFmtId="165" fontId="33" fillId="0" borderId="30" xfId="0" applyNumberFormat="1" applyFont="1" applyFill="1" applyBorder="1" applyAlignment="1">
      <alignment vertical="center"/>
    </xf>
    <xf numFmtId="165" fontId="33" fillId="0" borderId="24" xfId="0" applyNumberFormat="1" applyFont="1" applyFill="1" applyBorder="1" applyAlignment="1">
      <alignment vertical="center"/>
    </xf>
    <xf numFmtId="0" fontId="28" fillId="3" borderId="13" xfId="0" applyFont="1" applyFill="1" applyBorder="1" applyAlignment="1">
      <alignment vertical="center"/>
    </xf>
    <xf numFmtId="165" fontId="28" fillId="3" borderId="13" xfId="0" applyNumberFormat="1" applyFont="1" applyFill="1" applyBorder="1" applyAlignment="1">
      <alignment vertical="center"/>
    </xf>
    <xf numFmtId="165" fontId="28" fillId="3" borderId="30" xfId="0" applyNumberFormat="1" applyFont="1" applyFill="1" applyBorder="1" applyAlignment="1">
      <alignment vertical="center"/>
    </xf>
    <xf numFmtId="165" fontId="28" fillId="3" borderId="24" xfId="0" applyNumberFormat="1" applyFont="1" applyFill="1" applyBorder="1" applyAlignment="1">
      <alignment vertical="center"/>
    </xf>
    <xf numFmtId="0" fontId="26" fillId="0" borderId="57" xfId="0" applyFont="1" applyFill="1" applyBorder="1" applyAlignment="1">
      <alignment horizontal="center" vertical="center"/>
    </xf>
    <xf numFmtId="0" fontId="26" fillId="0" borderId="58" xfId="0" applyFont="1" applyFill="1" applyBorder="1" applyAlignment="1">
      <alignment vertical="center"/>
    </xf>
    <xf numFmtId="165" fontId="26" fillId="0" borderId="58" xfId="0" applyNumberFormat="1" applyFont="1" applyFill="1" applyBorder="1" applyAlignment="1">
      <alignment vertical="center"/>
    </xf>
    <xf numFmtId="165" fontId="26" fillId="0" borderId="59" xfId="0" applyNumberFormat="1" applyFont="1" applyFill="1" applyBorder="1" applyAlignment="1">
      <alignment vertical="center"/>
    </xf>
    <xf numFmtId="0" fontId="34" fillId="0" borderId="0" xfId="1" applyFont="1"/>
    <xf numFmtId="0" fontId="35" fillId="0" borderId="0" xfId="1" applyFont="1"/>
    <xf numFmtId="0" fontId="34" fillId="0" borderId="0" xfId="2" applyFont="1" applyAlignment="1">
      <alignment horizontal="right" vertical="center"/>
    </xf>
    <xf numFmtId="0" fontId="35" fillId="0" borderId="0" xfId="1" applyFont="1" applyAlignment="1"/>
    <xf numFmtId="0" fontId="36" fillId="3" borderId="1" xfId="1" applyFont="1" applyFill="1" applyBorder="1" applyAlignment="1">
      <alignment vertical="center"/>
    </xf>
    <xf numFmtId="0" fontId="36" fillId="3" borderId="5" xfId="1" applyFont="1" applyFill="1" applyBorder="1" applyAlignment="1">
      <alignment vertical="center"/>
    </xf>
    <xf numFmtId="0" fontId="37" fillId="0" borderId="36" xfId="0" applyFont="1" applyBorder="1" applyAlignment="1">
      <alignment vertical="center"/>
    </xf>
    <xf numFmtId="0" fontId="37" fillId="0" borderId="0" xfId="0" applyFont="1" applyBorder="1" applyAlignment="1">
      <alignment vertical="center"/>
    </xf>
    <xf numFmtId="0" fontId="35" fillId="0" borderId="0" xfId="1" applyFont="1" applyAlignment="1">
      <alignment horizontal="right" vertical="center"/>
    </xf>
    <xf numFmtId="0" fontId="38" fillId="0" borderId="0" xfId="1" applyFont="1" applyAlignment="1">
      <alignment vertical="center"/>
    </xf>
    <xf numFmtId="0" fontId="36" fillId="0" borderId="58" xfId="1" applyFont="1" applyBorder="1" applyAlignment="1">
      <alignment vertical="center"/>
    </xf>
    <xf numFmtId="0" fontId="35" fillId="0" borderId="58" xfId="1" applyFont="1" applyBorder="1" applyAlignment="1">
      <alignment vertical="center"/>
    </xf>
    <xf numFmtId="0" fontId="35" fillId="0" borderId="58" xfId="1" applyFont="1" applyBorder="1" applyAlignment="1">
      <alignment horizontal="right" vertical="center"/>
    </xf>
    <xf numFmtId="0" fontId="38" fillId="0" borderId="58" xfId="1" applyFont="1" applyBorder="1" applyAlignment="1">
      <alignment vertical="center"/>
    </xf>
    <xf numFmtId="0" fontId="36" fillId="3" borderId="63" xfId="1" applyFont="1" applyFill="1" applyBorder="1" applyAlignment="1">
      <alignment horizontal="center" vertical="center"/>
    </xf>
    <xf numFmtId="0" fontId="36" fillId="3" borderId="39" xfId="1" applyFont="1" applyFill="1" applyBorder="1" applyAlignment="1">
      <alignment horizontal="center" vertical="center"/>
    </xf>
    <xf numFmtId="0" fontId="36" fillId="3" borderId="64" xfId="1" applyFont="1" applyFill="1" applyBorder="1" applyAlignment="1">
      <alignment horizontal="center" vertical="center"/>
    </xf>
    <xf numFmtId="0" fontId="36" fillId="3" borderId="53" xfId="1" applyFont="1" applyFill="1" applyBorder="1" applyAlignment="1">
      <alignment horizontal="center" vertical="center"/>
    </xf>
    <xf numFmtId="0" fontId="35" fillId="0" borderId="65" xfId="1" applyFont="1" applyFill="1" applyBorder="1" applyAlignment="1">
      <alignment horizontal="center" vertical="center"/>
    </xf>
    <xf numFmtId="0" fontId="35" fillId="0" borderId="66" xfId="1" applyFont="1" applyFill="1" applyBorder="1" applyAlignment="1">
      <alignment horizontal="left" vertical="center" indent="1"/>
    </xf>
    <xf numFmtId="0" fontId="35" fillId="0" borderId="68" xfId="1" applyFont="1" applyFill="1" applyBorder="1" applyAlignment="1">
      <alignment horizontal="center" vertical="center"/>
    </xf>
    <xf numFmtId="0" fontId="35" fillId="0" borderId="69" xfId="1" applyFont="1" applyFill="1" applyBorder="1" applyAlignment="1">
      <alignment horizontal="left" vertical="center" indent="1"/>
    </xf>
    <xf numFmtId="0" fontId="35" fillId="0" borderId="71" xfId="1" applyFont="1" applyFill="1" applyBorder="1" applyAlignment="1">
      <alignment horizontal="center" vertical="center"/>
    </xf>
    <xf numFmtId="0" fontId="35" fillId="0" borderId="72" xfId="1" applyFont="1" applyFill="1" applyBorder="1" applyAlignment="1">
      <alignment horizontal="left" vertical="center" indent="1"/>
    </xf>
    <xf numFmtId="0" fontId="36" fillId="3" borderId="46" xfId="1" applyFont="1" applyFill="1" applyBorder="1" applyAlignment="1">
      <alignment horizontal="center" vertical="center"/>
    </xf>
    <xf numFmtId="0" fontId="36" fillId="0" borderId="0" xfId="1" applyFont="1" applyFill="1" applyBorder="1" applyAlignment="1">
      <alignment horizontal="center" vertical="center"/>
    </xf>
    <xf numFmtId="0" fontId="36" fillId="0" borderId="0" xfId="1" applyFont="1" applyFill="1" applyBorder="1" applyAlignment="1">
      <alignment vertical="center"/>
    </xf>
    <xf numFmtId="167" fontId="36" fillId="0" borderId="0" xfId="1" applyNumberFormat="1" applyFont="1" applyFill="1" applyBorder="1" applyAlignment="1">
      <alignment horizontal="right" vertical="center"/>
    </xf>
    <xf numFmtId="0" fontId="37" fillId="0" borderId="0" xfId="0" applyFont="1" applyBorder="1" applyAlignment="1">
      <alignment vertical="center" wrapText="1"/>
    </xf>
    <xf numFmtId="0" fontId="40" fillId="0" borderId="0" xfId="1" applyFont="1" applyBorder="1" applyAlignment="1">
      <alignment horizontal="left" vertical="center" indent="1"/>
    </xf>
    <xf numFmtId="0" fontId="41" fillId="0" borderId="0" xfId="0" applyFont="1" applyBorder="1" applyAlignment="1">
      <alignment horizontal="left" vertical="center" indent="1"/>
    </xf>
    <xf numFmtId="167" fontId="40" fillId="0" borderId="45" xfId="1" applyNumberFormat="1" applyFont="1" applyBorder="1" applyAlignment="1">
      <alignment horizontal="right" vertical="center"/>
    </xf>
    <xf numFmtId="0" fontId="35" fillId="0" borderId="65" xfId="1" applyFont="1" applyBorder="1" applyAlignment="1">
      <alignment horizontal="center" vertical="center"/>
    </xf>
    <xf numFmtId="0" fontId="35" fillId="0" borderId="66" xfId="1" applyFont="1" applyBorder="1" applyAlignment="1">
      <alignment horizontal="left" vertical="center" indent="1"/>
    </xf>
    <xf numFmtId="0" fontId="35" fillId="0" borderId="73" xfId="1" applyFont="1" applyBorder="1" applyAlignment="1">
      <alignment horizontal="center" vertical="center"/>
    </xf>
    <xf numFmtId="0" fontId="35" fillId="0" borderId="74" xfId="1" applyFont="1" applyBorder="1" applyAlignment="1">
      <alignment horizontal="left" vertical="center" indent="1"/>
    </xf>
    <xf numFmtId="0" fontId="36" fillId="3" borderId="44" xfId="1" applyFont="1" applyFill="1" applyBorder="1" applyAlignment="1">
      <alignment horizontal="center" vertical="center"/>
    </xf>
    <xf numFmtId="0" fontId="36" fillId="3" borderId="36" xfId="1" applyFont="1" applyFill="1" applyBorder="1" applyAlignment="1">
      <alignment horizontal="center" vertical="center"/>
    </xf>
    <xf numFmtId="0" fontId="36" fillId="3" borderId="57" xfId="1" applyFont="1" applyFill="1" applyBorder="1" applyAlignment="1">
      <alignment horizontal="center" vertical="center"/>
    </xf>
    <xf numFmtId="0" fontId="0" fillId="0" borderId="44" xfId="0" applyBorder="1"/>
    <xf numFmtId="166" fontId="0" fillId="0" borderId="45" xfId="0" applyNumberFormat="1" applyBorder="1"/>
    <xf numFmtId="166" fontId="14" fillId="0" borderId="47" xfId="0" applyNumberFormat="1" applyFont="1" applyBorder="1"/>
    <xf numFmtId="0" fontId="0" fillId="0" borderId="36" xfId="0" applyBorder="1"/>
    <xf numFmtId="166" fontId="0" fillId="0" borderId="39" xfId="0" applyNumberFormat="1" applyBorder="1"/>
    <xf numFmtId="166" fontId="5" fillId="0" borderId="53" xfId="0" applyNumberFormat="1" applyFont="1" applyBorder="1"/>
    <xf numFmtId="0" fontId="28" fillId="3" borderId="1" xfId="0" applyFont="1" applyFill="1" applyBorder="1" applyAlignment="1">
      <alignment horizontal="center" vertical="center"/>
    </xf>
    <xf numFmtId="0" fontId="28" fillId="3" borderId="5" xfId="0" applyFont="1" applyFill="1" applyBorder="1" applyAlignment="1">
      <alignment horizontal="center" vertical="center"/>
    </xf>
    <xf numFmtId="165" fontId="28" fillId="0" borderId="45" xfId="0" applyNumberFormat="1" applyFont="1" applyFill="1" applyBorder="1" applyAlignment="1">
      <alignment horizontal="center" vertical="center"/>
    </xf>
    <xf numFmtId="165" fontId="28" fillId="0" borderId="1" xfId="0" applyNumberFormat="1" applyFont="1" applyBorder="1" applyAlignment="1">
      <alignment horizontal="center" vertical="center"/>
    </xf>
    <xf numFmtId="165" fontId="28" fillId="0" borderId="2" xfId="0" applyNumberFormat="1" applyFont="1" applyBorder="1" applyAlignment="1">
      <alignment horizontal="center" vertical="center"/>
    </xf>
    <xf numFmtId="165" fontId="28" fillId="0" borderId="5" xfId="0" applyNumberFormat="1" applyFont="1" applyBorder="1" applyAlignment="1">
      <alignment horizontal="center" vertical="center"/>
    </xf>
    <xf numFmtId="0" fontId="17"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6" fillId="3" borderId="36" xfId="1" applyFont="1" applyFill="1" applyBorder="1" applyAlignment="1">
      <alignment horizontal="center" vertical="center"/>
    </xf>
    <xf numFmtId="0" fontId="36" fillId="3" borderId="39" xfId="1" applyFont="1" applyFill="1" applyBorder="1" applyAlignment="1">
      <alignment horizontal="center" vertical="center"/>
    </xf>
    <xf numFmtId="0" fontId="36" fillId="3" borderId="44" xfId="1" applyFont="1" applyFill="1" applyBorder="1" applyAlignment="1">
      <alignment horizontal="center" vertical="center"/>
    </xf>
    <xf numFmtId="0" fontId="36" fillId="3" borderId="47" xfId="1" applyFont="1" applyFill="1" applyBorder="1" applyAlignment="1">
      <alignment horizontal="center" vertical="center"/>
    </xf>
    <xf numFmtId="0" fontId="36" fillId="3" borderId="57" xfId="1" applyFont="1" applyFill="1" applyBorder="1" applyAlignment="1">
      <alignment horizontal="center" vertical="center"/>
    </xf>
    <xf numFmtId="0" fontId="36" fillId="3" borderId="53" xfId="1" applyFont="1" applyFill="1" applyBorder="1" applyAlignment="1">
      <alignment horizontal="center" vertical="center"/>
    </xf>
    <xf numFmtId="167" fontId="35" fillId="0" borderId="65" xfId="1" applyNumberFormat="1" applyFont="1" applyFill="1" applyBorder="1" applyAlignment="1">
      <alignment horizontal="right" vertical="center"/>
    </xf>
    <xf numFmtId="167" fontId="35" fillId="0" borderId="67" xfId="1" applyNumberFormat="1" applyFont="1" applyFill="1" applyBorder="1" applyAlignment="1">
      <alignment horizontal="right" vertical="center"/>
    </xf>
    <xf numFmtId="167" fontId="35" fillId="0" borderId="66" xfId="1" applyNumberFormat="1" applyFont="1" applyFill="1" applyBorder="1" applyAlignment="1">
      <alignment horizontal="right" vertical="center"/>
    </xf>
    <xf numFmtId="167" fontId="35" fillId="0" borderId="68" xfId="1" applyNumberFormat="1" applyFont="1" applyFill="1" applyBorder="1" applyAlignment="1">
      <alignment horizontal="right" vertical="center"/>
    </xf>
    <xf numFmtId="167" fontId="35" fillId="0" borderId="70" xfId="1" applyNumberFormat="1" applyFont="1" applyFill="1" applyBorder="1" applyAlignment="1">
      <alignment horizontal="right" vertical="center"/>
    </xf>
    <xf numFmtId="167" fontId="35" fillId="0" borderId="69" xfId="1" applyNumberFormat="1" applyFont="1" applyFill="1" applyBorder="1" applyAlignment="1">
      <alignment horizontal="right" vertical="center"/>
    </xf>
    <xf numFmtId="0" fontId="37" fillId="0" borderId="69" xfId="0" applyFont="1" applyFill="1" applyBorder="1"/>
    <xf numFmtId="167" fontId="35" fillId="0" borderId="71" xfId="1" applyNumberFormat="1" applyFont="1" applyFill="1" applyBorder="1" applyAlignment="1">
      <alignment horizontal="right" vertical="center"/>
    </xf>
    <xf numFmtId="167" fontId="36" fillId="3" borderId="1" xfId="1" applyNumberFormat="1" applyFont="1" applyFill="1" applyBorder="1" applyAlignment="1">
      <alignment horizontal="right" vertical="center"/>
    </xf>
    <xf numFmtId="167" fontId="36" fillId="3" borderId="5" xfId="1" applyNumberFormat="1" applyFont="1" applyFill="1" applyBorder="1" applyAlignment="1">
      <alignment horizontal="right" vertical="center"/>
    </xf>
    <xf numFmtId="0" fontId="36" fillId="3" borderId="1" xfId="1" applyFont="1" applyFill="1" applyBorder="1" applyAlignment="1">
      <alignment vertical="center" wrapText="1"/>
    </xf>
    <xf numFmtId="0" fontId="36" fillId="3" borderId="2" xfId="1" applyFont="1" applyFill="1" applyBorder="1" applyAlignment="1">
      <alignment vertical="center" wrapText="1"/>
    </xf>
    <xf numFmtId="0" fontId="37" fillId="0" borderId="2" xfId="0" applyFont="1" applyBorder="1" applyAlignment="1">
      <alignment vertical="center" wrapText="1"/>
    </xf>
    <xf numFmtId="0" fontId="37" fillId="0" borderId="5" xfId="0" applyFont="1" applyBorder="1" applyAlignment="1">
      <alignment vertical="center" wrapText="1"/>
    </xf>
    <xf numFmtId="167" fontId="35" fillId="0" borderId="65" xfId="1" applyNumberFormat="1" applyFont="1" applyBorder="1" applyAlignment="1">
      <alignment horizontal="right" vertical="center"/>
    </xf>
    <xf numFmtId="167" fontId="35" fillId="0" borderId="68" xfId="1" applyNumberFormat="1" applyFont="1" applyBorder="1" applyAlignment="1">
      <alignment horizontal="right" vertical="center"/>
    </xf>
    <xf numFmtId="167" fontId="35" fillId="0" borderId="70" xfId="1" applyNumberFormat="1" applyFont="1" applyBorder="1" applyAlignment="1">
      <alignment horizontal="right" vertical="center"/>
    </xf>
    <xf numFmtId="167" fontId="35" fillId="0" borderId="69" xfId="1" applyNumberFormat="1" applyFont="1" applyBorder="1" applyAlignment="1">
      <alignment horizontal="right" vertical="center"/>
    </xf>
    <xf numFmtId="167" fontId="35" fillId="0" borderId="67" xfId="1" applyNumberFormat="1" applyFont="1" applyBorder="1" applyAlignment="1">
      <alignment horizontal="right" vertical="center"/>
    </xf>
    <xf numFmtId="167" fontId="35" fillId="0" borderId="66" xfId="1" applyNumberFormat="1" applyFont="1" applyBorder="1" applyAlignment="1">
      <alignment horizontal="right" vertical="center"/>
    </xf>
    <xf numFmtId="167" fontId="39" fillId="0" borderId="68" xfId="1" applyNumberFormat="1" applyFont="1" applyFill="1" applyBorder="1" applyAlignment="1">
      <alignment horizontal="right" vertical="center"/>
    </xf>
    <xf numFmtId="167" fontId="40" fillId="0" borderId="45" xfId="1" applyNumberFormat="1" applyFont="1" applyBorder="1" applyAlignment="1">
      <alignment horizontal="right" vertical="center"/>
    </xf>
    <xf numFmtId="167" fontId="35" fillId="0" borderId="73" xfId="1" applyNumberFormat="1" applyFont="1" applyBorder="1" applyAlignment="1">
      <alignment horizontal="right" vertical="center"/>
    </xf>
    <xf numFmtId="167" fontId="35" fillId="0" borderId="75" xfId="1" applyNumberFormat="1" applyFont="1" applyBorder="1" applyAlignment="1">
      <alignment horizontal="right" vertical="center"/>
    </xf>
    <xf numFmtId="167" fontId="35" fillId="0" borderId="74" xfId="1" applyNumberFormat="1" applyFont="1" applyBorder="1" applyAlignment="1">
      <alignment horizontal="right" vertical="center"/>
    </xf>
    <xf numFmtId="167" fontId="35" fillId="0" borderId="73" xfId="1" applyNumberFormat="1" applyFont="1" applyFill="1" applyBorder="1" applyAlignment="1">
      <alignment horizontal="right" vertical="center"/>
    </xf>
    <xf numFmtId="0" fontId="36" fillId="3" borderId="36" xfId="1" applyFont="1" applyFill="1" applyBorder="1" applyAlignment="1">
      <alignment horizontal="center" vertical="center" wrapText="1"/>
    </xf>
    <xf numFmtId="0" fontId="37" fillId="0" borderId="39" xfId="0" applyFont="1" applyBorder="1" applyAlignment="1">
      <alignment horizontal="center" vertical="center" wrapText="1"/>
    </xf>
    <xf numFmtId="0" fontId="35" fillId="0" borderId="67" xfId="1" applyFont="1" applyBorder="1" applyAlignment="1">
      <alignment horizontal="left" vertical="center" indent="1"/>
    </xf>
    <xf numFmtId="0" fontId="37" fillId="0" borderId="66" xfId="0" applyFont="1" applyBorder="1" applyAlignment="1">
      <alignment horizontal="left" vertical="center" indent="1"/>
    </xf>
    <xf numFmtId="0" fontId="35" fillId="0" borderId="70" xfId="1" applyFont="1" applyBorder="1" applyAlignment="1">
      <alignment horizontal="left" vertical="center" indent="1"/>
    </xf>
    <xf numFmtId="0" fontId="37" fillId="0" borderId="69" xfId="0" applyFont="1" applyBorder="1" applyAlignment="1">
      <alignment horizontal="left" vertical="center" indent="1"/>
    </xf>
    <xf numFmtId="0" fontId="36" fillId="3" borderId="57" xfId="1" applyFont="1" applyFill="1" applyBorder="1" applyAlignment="1">
      <alignment horizontal="left" vertical="center" indent="1"/>
    </xf>
    <xf numFmtId="0" fontId="8" fillId="3" borderId="53" xfId="0" applyFont="1" applyFill="1" applyBorder="1" applyAlignment="1">
      <alignment horizontal="left" vertical="center" indent="1"/>
    </xf>
    <xf numFmtId="0" fontId="35" fillId="0" borderId="75" xfId="1" applyFont="1" applyBorder="1" applyAlignment="1">
      <alignment horizontal="left" vertical="center" indent="1"/>
    </xf>
    <xf numFmtId="0" fontId="37" fillId="0" borderId="74" xfId="0" applyFont="1" applyBorder="1" applyAlignment="1">
      <alignment horizontal="left" vertical="center" indent="1"/>
    </xf>
    <xf numFmtId="0" fontId="25" fillId="3" borderId="1" xfId="2" applyFont="1" applyFill="1" applyBorder="1" applyAlignment="1">
      <alignment vertical="center" shrinkToFit="1"/>
    </xf>
    <xf numFmtId="0" fontId="25" fillId="3" borderId="2" xfId="2" applyFont="1" applyFill="1" applyBorder="1" applyAlignment="1">
      <alignment vertical="center" shrinkToFit="1"/>
    </xf>
    <xf numFmtId="0" fontId="25" fillId="3" borderId="79" xfId="2" applyFont="1" applyFill="1" applyBorder="1" applyAlignment="1">
      <alignment vertical="center" shrinkToFit="1"/>
    </xf>
    <xf numFmtId="0" fontId="25" fillId="3" borderId="1" xfId="2" applyFont="1" applyFill="1" applyBorder="1" applyAlignment="1">
      <alignment horizontal="center" vertical="center" wrapText="1"/>
    </xf>
    <xf numFmtId="0" fontId="25" fillId="3" borderId="2" xfId="2" applyFont="1" applyFill="1" applyBorder="1" applyAlignment="1">
      <alignment horizontal="center" vertical="center" wrapText="1"/>
    </xf>
    <xf numFmtId="0" fontId="26" fillId="0" borderId="5" xfId="0" applyFont="1" applyBorder="1" applyAlignment="1">
      <alignment wrapText="1"/>
    </xf>
    <xf numFmtId="0" fontId="28" fillId="0" borderId="0" xfId="0" applyFont="1" applyAlignment="1">
      <alignment horizontal="center" wrapText="1"/>
    </xf>
    <xf numFmtId="0" fontId="0" fillId="0" borderId="0" xfId="0" applyAlignment="1"/>
    <xf numFmtId="0" fontId="29" fillId="0" borderId="0" xfId="0" applyFont="1" applyAlignment="1">
      <alignment horizontal="left" vertical="center" wrapText="1"/>
    </xf>
    <xf numFmtId="0" fontId="0" fillId="0" borderId="0" xfId="0" applyAlignment="1">
      <alignment wrapText="1"/>
    </xf>
    <xf numFmtId="0" fontId="30" fillId="0" borderId="76" xfId="0" applyFont="1" applyBorder="1" applyAlignment="1">
      <alignment horizontal="center" vertical="center" textRotation="90" wrapText="1"/>
    </xf>
    <xf numFmtId="0" fontId="30" fillId="0" borderId="63" xfId="0" applyFont="1" applyBorder="1" applyAlignment="1">
      <alignment horizontal="center" vertical="center" textRotation="90" wrapText="1"/>
    </xf>
    <xf numFmtId="0" fontId="30" fillId="0" borderId="64" xfId="0" applyFont="1" applyBorder="1" applyAlignment="1">
      <alignment horizontal="center" vertical="center" textRotation="90"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3" xfId="0" applyFont="1" applyBorder="1" applyAlignment="1">
      <alignment horizontal="center" vertical="center" wrapText="1"/>
    </xf>
    <xf numFmtId="0" fontId="29" fillId="0" borderId="36" xfId="0" applyFont="1" applyBorder="1" applyAlignment="1">
      <alignment vertical="center" wrapText="1"/>
    </xf>
    <xf numFmtId="0" fontId="29" fillId="0" borderId="0" xfId="0" applyFont="1" applyAlignment="1">
      <alignment vertical="center" wrapText="1"/>
    </xf>
  </cellXfs>
  <cellStyles count="3">
    <cellStyle name="Normal" xfId="0" builtinId="0"/>
    <cellStyle name="Normal_Leisure Wellbeing &amp; Health Committee Report New" xfId="1"/>
    <cellStyle name="Normal_Sustainable Development, Planning &amp; Transport Committee Report New" xfId="2"/>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15</xdr:col>
      <xdr:colOff>323850</xdr:colOff>
      <xdr:row>29</xdr:row>
      <xdr:rowOff>57150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14375"/>
          <a:ext cx="8543925" cy="520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438150</xdr:colOff>
      <xdr:row>34</xdr:row>
      <xdr:rowOff>142875</xdr:rowOff>
    </xdr:from>
    <xdr:to>
      <xdr:col>1</xdr:col>
      <xdr:colOff>438150</xdr:colOff>
      <xdr:row>38</xdr:row>
      <xdr:rowOff>209550</xdr:rowOff>
    </xdr:to>
    <xdr:sp macro="" textlink="">
      <xdr:nvSpPr>
        <xdr:cNvPr id="3" name="Line 12"/>
        <xdr:cNvSpPr>
          <a:spLocks noChangeShapeType="1"/>
        </xdr:cNvSpPr>
      </xdr:nvSpPr>
      <xdr:spPr bwMode="auto">
        <a:xfrm flipV="1">
          <a:off x="552450" y="7581900"/>
          <a:ext cx="0" cy="1295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609600</xdr:colOff>
      <xdr:row>41</xdr:row>
      <xdr:rowOff>142875</xdr:rowOff>
    </xdr:from>
    <xdr:to>
      <xdr:col>6</xdr:col>
      <xdr:colOff>438150</xdr:colOff>
      <xdr:row>41</xdr:row>
      <xdr:rowOff>142875</xdr:rowOff>
    </xdr:to>
    <xdr:sp macro="" textlink="">
      <xdr:nvSpPr>
        <xdr:cNvPr id="4" name="Line 11"/>
        <xdr:cNvSpPr>
          <a:spLocks noChangeShapeType="1"/>
        </xdr:cNvSpPr>
      </xdr:nvSpPr>
      <xdr:spPr bwMode="auto">
        <a:xfrm>
          <a:off x="1333500" y="9601200"/>
          <a:ext cx="2200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tancy%20Group/Budgets%20and%20Budget%20Monitoring/Budget%20Monitoring%202015%20-%202016/TRDC/2015-16%20Council%20budget%20monitoring%202015-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hahp\Local%20Settings\Temporary%20Internet%20Files\OLKE\TRDC%20Capital%20Budget%20Monitoring%20P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ing to EFIN"/>
      <sheetName val="detail of GF variances"/>
      <sheetName val=" hway &amp; Plan"/>
      <sheetName val="Leisure &amp;waste"/>
      <sheetName val="environment"/>
      <sheetName val="housing"/>
      <sheetName val="CDC&amp;tax&amp;bens"/>
      <sheetName val="central support&amp; other"/>
      <sheetName val="CRA fin stat"/>
      <sheetName val="Committees"/>
      <sheetName val="CRA Committee"/>
      <sheetName val="Sheet1"/>
    </sheetNames>
    <sheetDataSet>
      <sheetData sheetId="0"/>
      <sheetData sheetId="1"/>
      <sheetData sheetId="2">
        <row r="4">
          <cell r="E4">
            <v>79390</v>
          </cell>
          <cell r="F4">
            <v>66160</v>
          </cell>
          <cell r="G4">
            <v>145550</v>
          </cell>
          <cell r="H4">
            <v>0</v>
          </cell>
          <cell r="I4">
            <v>145550</v>
          </cell>
          <cell r="J4">
            <v>54760</v>
          </cell>
          <cell r="K4">
            <v>-36600</v>
          </cell>
          <cell r="L4">
            <v>-36280</v>
          </cell>
        </row>
        <row r="5">
          <cell r="E5">
            <v>0</v>
          </cell>
          <cell r="F5">
            <v>28150</v>
          </cell>
          <cell r="G5">
            <v>28150</v>
          </cell>
          <cell r="H5">
            <v>0</v>
          </cell>
          <cell r="I5">
            <v>28150</v>
          </cell>
          <cell r="J5">
            <v>15970</v>
          </cell>
          <cell r="K5">
            <v>16240</v>
          </cell>
          <cell r="L5">
            <v>19750</v>
          </cell>
        </row>
        <row r="6">
          <cell r="E6">
            <v>106890</v>
          </cell>
          <cell r="F6">
            <v>-19900</v>
          </cell>
          <cell r="G6">
            <v>86990</v>
          </cell>
          <cell r="H6">
            <v>0</v>
          </cell>
          <cell r="I6">
            <v>86990</v>
          </cell>
          <cell r="J6">
            <v>89560</v>
          </cell>
          <cell r="K6">
            <v>89560</v>
          </cell>
          <cell r="L6">
            <v>89560</v>
          </cell>
        </row>
        <row r="7">
          <cell r="E7">
            <v>33780</v>
          </cell>
          <cell r="F7">
            <v>0</v>
          </cell>
          <cell r="G7">
            <v>33780</v>
          </cell>
          <cell r="H7">
            <v>0</v>
          </cell>
          <cell r="I7">
            <v>33780</v>
          </cell>
          <cell r="J7">
            <v>33780</v>
          </cell>
          <cell r="K7">
            <v>33780</v>
          </cell>
          <cell r="L7">
            <v>33780</v>
          </cell>
        </row>
        <row r="8">
          <cell r="E8">
            <v>28250</v>
          </cell>
          <cell r="F8">
            <v>0</v>
          </cell>
          <cell r="G8">
            <v>28250</v>
          </cell>
          <cell r="H8">
            <v>0</v>
          </cell>
          <cell r="I8">
            <v>28250</v>
          </cell>
          <cell r="J8">
            <v>28290</v>
          </cell>
          <cell r="K8">
            <v>28460</v>
          </cell>
          <cell r="L8">
            <v>28460</v>
          </cell>
        </row>
        <row r="9">
          <cell r="E9">
            <v>289430</v>
          </cell>
          <cell r="F9">
            <v>-239630</v>
          </cell>
          <cell r="G9">
            <v>49800</v>
          </cell>
          <cell r="H9">
            <v>0</v>
          </cell>
          <cell r="I9">
            <v>49800</v>
          </cell>
          <cell r="J9">
            <v>49800</v>
          </cell>
          <cell r="K9">
            <v>49800</v>
          </cell>
          <cell r="L9">
            <v>49800</v>
          </cell>
        </row>
        <row r="10">
          <cell r="E10">
            <v>86570</v>
          </cell>
          <cell r="F10">
            <v>8000</v>
          </cell>
          <cell r="G10">
            <v>94570</v>
          </cell>
          <cell r="H10">
            <v>0</v>
          </cell>
          <cell r="I10">
            <v>94570</v>
          </cell>
          <cell r="J10">
            <v>86570</v>
          </cell>
          <cell r="K10">
            <v>86570</v>
          </cell>
          <cell r="L10">
            <v>86570</v>
          </cell>
        </row>
        <row r="11">
          <cell r="E11">
            <v>858020</v>
          </cell>
          <cell r="F11">
            <v>-2240</v>
          </cell>
          <cell r="G11">
            <v>855780</v>
          </cell>
          <cell r="H11">
            <v>0</v>
          </cell>
          <cell r="I11">
            <v>855780</v>
          </cell>
          <cell r="J11">
            <v>859490</v>
          </cell>
          <cell r="K11">
            <v>865280</v>
          </cell>
          <cell r="L11">
            <v>865280</v>
          </cell>
        </row>
        <row r="18">
          <cell r="E18">
            <v>5100</v>
          </cell>
          <cell r="F18">
            <v>0</v>
          </cell>
          <cell r="G18">
            <v>5100</v>
          </cell>
          <cell r="H18">
            <v>0</v>
          </cell>
          <cell r="I18">
            <v>5100</v>
          </cell>
          <cell r="J18">
            <v>5100</v>
          </cell>
          <cell r="K18">
            <v>5100</v>
          </cell>
          <cell r="L18">
            <v>5100</v>
          </cell>
        </row>
        <row r="19">
          <cell r="E19">
            <v>75840</v>
          </cell>
          <cell r="F19">
            <v>0</v>
          </cell>
          <cell r="G19">
            <v>75840</v>
          </cell>
          <cell r="H19">
            <v>0</v>
          </cell>
          <cell r="I19">
            <v>75840</v>
          </cell>
          <cell r="J19">
            <v>75970</v>
          </cell>
          <cell r="K19">
            <v>76160</v>
          </cell>
          <cell r="L19">
            <v>76160</v>
          </cell>
        </row>
        <row r="20">
          <cell r="E20">
            <v>28130</v>
          </cell>
          <cell r="F20">
            <v>99360</v>
          </cell>
          <cell r="G20">
            <v>127490</v>
          </cell>
          <cell r="H20">
            <v>0</v>
          </cell>
          <cell r="I20">
            <v>127490</v>
          </cell>
          <cell r="J20">
            <v>18290</v>
          </cell>
          <cell r="K20">
            <v>18510</v>
          </cell>
          <cell r="L20">
            <v>18510</v>
          </cell>
        </row>
        <row r="21">
          <cell r="E21">
            <v>500</v>
          </cell>
          <cell r="F21">
            <v>0</v>
          </cell>
          <cell r="G21">
            <v>500</v>
          </cell>
          <cell r="H21">
            <v>0</v>
          </cell>
          <cell r="I21">
            <v>500</v>
          </cell>
          <cell r="J21">
            <v>500</v>
          </cell>
          <cell r="K21">
            <v>500</v>
          </cell>
          <cell r="L21">
            <v>500</v>
          </cell>
        </row>
        <row r="22">
          <cell r="E22">
            <v>320220</v>
          </cell>
          <cell r="F22">
            <v>-191500</v>
          </cell>
          <cell r="G22">
            <v>128720</v>
          </cell>
          <cell r="H22">
            <v>-27600</v>
          </cell>
          <cell r="I22">
            <v>101120</v>
          </cell>
          <cell r="J22">
            <v>410600</v>
          </cell>
          <cell r="K22">
            <v>391760</v>
          </cell>
          <cell r="L22">
            <v>390820</v>
          </cell>
        </row>
        <row r="23">
          <cell r="E23">
            <v>0</v>
          </cell>
          <cell r="F23">
            <v>-8020</v>
          </cell>
          <cell r="G23">
            <v>-8020</v>
          </cell>
          <cell r="H23">
            <v>0</v>
          </cell>
          <cell r="I23">
            <v>-8020</v>
          </cell>
          <cell r="J23">
            <v>590</v>
          </cell>
          <cell r="K23">
            <v>590</v>
          </cell>
          <cell r="L23">
            <v>1890</v>
          </cell>
        </row>
        <row r="24">
          <cell r="E24">
            <v>390910</v>
          </cell>
          <cell r="F24">
            <v>38790</v>
          </cell>
          <cell r="G24">
            <v>429700</v>
          </cell>
          <cell r="H24">
            <v>400</v>
          </cell>
          <cell r="I24">
            <v>430100</v>
          </cell>
          <cell r="J24">
            <v>439080</v>
          </cell>
          <cell r="K24">
            <v>443310</v>
          </cell>
          <cell r="L24">
            <v>448580</v>
          </cell>
        </row>
        <row r="25">
          <cell r="E25">
            <v>137090</v>
          </cell>
          <cell r="F25">
            <v>54020</v>
          </cell>
          <cell r="G25">
            <v>191110</v>
          </cell>
          <cell r="H25">
            <v>0</v>
          </cell>
          <cell r="I25">
            <v>191110</v>
          </cell>
          <cell r="J25">
            <v>186310</v>
          </cell>
          <cell r="K25">
            <v>186460</v>
          </cell>
          <cell r="L25">
            <v>218610</v>
          </cell>
        </row>
        <row r="26">
          <cell r="E26">
            <v>0</v>
          </cell>
          <cell r="F26">
            <v>-25930</v>
          </cell>
          <cell r="G26">
            <v>-25930</v>
          </cell>
          <cell r="H26">
            <v>0</v>
          </cell>
          <cell r="I26">
            <v>-25930</v>
          </cell>
          <cell r="J26">
            <v>-58860</v>
          </cell>
          <cell r="K26">
            <v>-59720</v>
          </cell>
          <cell r="L26">
            <v>-58100</v>
          </cell>
        </row>
      </sheetData>
      <sheetData sheetId="3">
        <row r="4">
          <cell r="E4">
            <v>50</v>
          </cell>
          <cell r="F4">
            <v>0</v>
          </cell>
          <cell r="G4">
            <v>50</v>
          </cell>
          <cell r="H4">
            <v>0</v>
          </cell>
          <cell r="I4">
            <v>50</v>
          </cell>
          <cell r="J4">
            <v>50</v>
          </cell>
          <cell r="K4">
            <v>50</v>
          </cell>
          <cell r="L4">
            <v>50</v>
          </cell>
        </row>
        <row r="5">
          <cell r="E5">
            <v>65170</v>
          </cell>
          <cell r="F5">
            <v>8370</v>
          </cell>
          <cell r="G5">
            <v>73540</v>
          </cell>
          <cell r="H5">
            <v>600</v>
          </cell>
          <cell r="I5">
            <v>74140</v>
          </cell>
          <cell r="J5">
            <v>74720</v>
          </cell>
          <cell r="K5">
            <v>75390</v>
          </cell>
          <cell r="L5">
            <v>77050</v>
          </cell>
        </row>
        <row r="6">
          <cell r="E6">
            <v>416780</v>
          </cell>
          <cell r="F6">
            <v>72700</v>
          </cell>
          <cell r="G6">
            <v>489480</v>
          </cell>
          <cell r="H6">
            <v>0</v>
          </cell>
          <cell r="I6">
            <v>489480</v>
          </cell>
          <cell r="J6">
            <v>479810</v>
          </cell>
          <cell r="K6">
            <v>480830</v>
          </cell>
          <cell r="L6">
            <v>480830</v>
          </cell>
        </row>
        <row r="7">
          <cell r="E7">
            <v>86580</v>
          </cell>
          <cell r="F7">
            <v>-36340</v>
          </cell>
          <cell r="G7">
            <v>50240</v>
          </cell>
          <cell r="H7">
            <v>0</v>
          </cell>
          <cell r="I7">
            <v>50240</v>
          </cell>
          <cell r="J7">
            <v>50340</v>
          </cell>
          <cell r="K7">
            <v>50600</v>
          </cell>
          <cell r="L7">
            <v>50600</v>
          </cell>
        </row>
        <row r="8">
          <cell r="E8">
            <v>165930</v>
          </cell>
          <cell r="F8">
            <v>-7610</v>
          </cell>
          <cell r="G8">
            <v>158320</v>
          </cell>
          <cell r="H8">
            <v>0</v>
          </cell>
          <cell r="I8">
            <v>158320</v>
          </cell>
          <cell r="J8">
            <v>162305</v>
          </cell>
          <cell r="K8">
            <v>160615</v>
          </cell>
          <cell r="L8">
            <v>156215</v>
          </cell>
        </row>
        <row r="9">
          <cell r="E9">
            <v>-26780</v>
          </cell>
          <cell r="F9">
            <v>0</v>
          </cell>
          <cell r="G9">
            <v>-26780</v>
          </cell>
          <cell r="H9">
            <v>0</v>
          </cell>
          <cell r="I9">
            <v>-26780</v>
          </cell>
          <cell r="J9">
            <v>-26780</v>
          </cell>
          <cell r="K9">
            <v>-26780</v>
          </cell>
          <cell r="L9">
            <v>-26780</v>
          </cell>
        </row>
        <row r="10">
          <cell r="E10">
            <v>100870</v>
          </cell>
          <cell r="F10">
            <v>-37390</v>
          </cell>
          <cell r="G10">
            <v>63480</v>
          </cell>
          <cell r="H10">
            <v>0</v>
          </cell>
          <cell r="I10">
            <v>63480</v>
          </cell>
          <cell r="J10">
            <v>63630</v>
          </cell>
          <cell r="K10">
            <v>63890</v>
          </cell>
          <cell r="L10">
            <v>63890</v>
          </cell>
        </row>
        <row r="11">
          <cell r="E11">
            <v>-3000</v>
          </cell>
          <cell r="F11">
            <v>0</v>
          </cell>
          <cell r="G11">
            <v>-3000</v>
          </cell>
          <cell r="H11">
            <v>0</v>
          </cell>
          <cell r="I11">
            <v>-3000</v>
          </cell>
          <cell r="J11">
            <v>-3000</v>
          </cell>
          <cell r="K11">
            <v>-3000</v>
          </cell>
          <cell r="L11">
            <v>-3000</v>
          </cell>
        </row>
        <row r="12">
          <cell r="E12">
            <v>275550</v>
          </cell>
          <cell r="F12">
            <v>-20</v>
          </cell>
          <cell r="G12">
            <v>275530</v>
          </cell>
          <cell r="H12">
            <v>0</v>
          </cell>
          <cell r="I12">
            <v>275530</v>
          </cell>
          <cell r="J12">
            <v>279990</v>
          </cell>
          <cell r="K12">
            <v>282960</v>
          </cell>
          <cell r="L12">
            <v>285620</v>
          </cell>
        </row>
        <row r="13">
          <cell r="E13">
            <v>4730</v>
          </cell>
          <cell r="F13">
            <v>0</v>
          </cell>
          <cell r="G13">
            <v>4730</v>
          </cell>
          <cell r="H13">
            <v>0</v>
          </cell>
          <cell r="I13">
            <v>4730</v>
          </cell>
          <cell r="J13">
            <v>4760</v>
          </cell>
          <cell r="K13">
            <v>4780</v>
          </cell>
          <cell r="L13">
            <v>4780</v>
          </cell>
        </row>
        <row r="14">
          <cell r="E14">
            <v>955280</v>
          </cell>
          <cell r="F14">
            <v>-9450</v>
          </cell>
          <cell r="G14">
            <v>945830</v>
          </cell>
          <cell r="H14">
            <v>0</v>
          </cell>
          <cell r="I14">
            <v>945830</v>
          </cell>
          <cell r="J14">
            <v>946005</v>
          </cell>
          <cell r="K14">
            <v>950535</v>
          </cell>
          <cell r="L14">
            <v>950535</v>
          </cell>
        </row>
        <row r="15">
          <cell r="E15">
            <v>147150</v>
          </cell>
          <cell r="F15">
            <v>3970</v>
          </cell>
          <cell r="G15">
            <v>151120</v>
          </cell>
          <cell r="H15">
            <v>0</v>
          </cell>
          <cell r="I15">
            <v>151120</v>
          </cell>
          <cell r="J15">
            <v>150670</v>
          </cell>
          <cell r="K15">
            <v>151610</v>
          </cell>
          <cell r="L15">
            <v>151610</v>
          </cell>
        </row>
        <row r="16">
          <cell r="E16">
            <v>100280</v>
          </cell>
          <cell r="F16">
            <v>75930</v>
          </cell>
          <cell r="G16">
            <v>176210</v>
          </cell>
          <cell r="H16">
            <v>0</v>
          </cell>
          <cell r="I16">
            <v>176210</v>
          </cell>
          <cell r="J16">
            <v>189860</v>
          </cell>
          <cell r="K16">
            <v>194320</v>
          </cell>
          <cell r="L16">
            <v>196720</v>
          </cell>
        </row>
        <row r="17">
          <cell r="E17">
            <v>128300</v>
          </cell>
          <cell r="F17">
            <v>8540</v>
          </cell>
          <cell r="G17">
            <v>136840</v>
          </cell>
          <cell r="H17">
            <v>0</v>
          </cell>
          <cell r="I17">
            <v>136840</v>
          </cell>
          <cell r="J17">
            <v>129960</v>
          </cell>
          <cell r="K17">
            <v>130440</v>
          </cell>
          <cell r="L17">
            <v>129660</v>
          </cell>
        </row>
        <row r="18">
          <cell r="E18">
            <v>58400</v>
          </cell>
          <cell r="F18">
            <v>-2400</v>
          </cell>
          <cell r="G18">
            <v>56000</v>
          </cell>
          <cell r="H18">
            <v>0</v>
          </cell>
          <cell r="I18">
            <v>56000</v>
          </cell>
          <cell r="J18">
            <v>56330</v>
          </cell>
          <cell r="K18">
            <v>56560</v>
          </cell>
          <cell r="L18">
            <v>56560</v>
          </cell>
        </row>
        <row r="19">
          <cell r="E19">
            <v>36210</v>
          </cell>
          <cell r="F19">
            <v>-15040</v>
          </cell>
          <cell r="G19">
            <v>21170</v>
          </cell>
          <cell r="H19">
            <v>0</v>
          </cell>
          <cell r="I19">
            <v>21170</v>
          </cell>
          <cell r="J19">
            <v>21000</v>
          </cell>
          <cell r="K19">
            <v>21010</v>
          </cell>
          <cell r="L19">
            <v>20890</v>
          </cell>
        </row>
        <row r="20">
          <cell r="E20">
            <v>68130</v>
          </cell>
          <cell r="F20">
            <v>-16130</v>
          </cell>
          <cell r="G20">
            <v>52000</v>
          </cell>
          <cell r="H20">
            <v>0</v>
          </cell>
          <cell r="I20">
            <v>52000</v>
          </cell>
          <cell r="J20">
            <v>52300</v>
          </cell>
          <cell r="K20">
            <v>52490</v>
          </cell>
          <cell r="L20">
            <v>52490</v>
          </cell>
        </row>
        <row r="21">
          <cell r="E21">
            <v>153260</v>
          </cell>
          <cell r="F21">
            <v>-60000</v>
          </cell>
          <cell r="G21">
            <v>93260</v>
          </cell>
          <cell r="H21">
            <v>0</v>
          </cell>
          <cell r="I21">
            <v>93260</v>
          </cell>
          <cell r="J21">
            <v>93470</v>
          </cell>
          <cell r="K21">
            <v>93930</v>
          </cell>
          <cell r="L21">
            <v>93930</v>
          </cell>
        </row>
        <row r="22">
          <cell r="E22">
            <v>0</v>
          </cell>
          <cell r="F22">
            <v>-20300</v>
          </cell>
          <cell r="G22">
            <v>-20300</v>
          </cell>
          <cell r="H22">
            <v>0</v>
          </cell>
          <cell r="I22">
            <v>-20300</v>
          </cell>
          <cell r="J22">
            <v>-5150</v>
          </cell>
          <cell r="K22">
            <v>-1520</v>
          </cell>
          <cell r="L22">
            <v>4380</v>
          </cell>
        </row>
        <row r="23">
          <cell r="E23">
            <v>56340</v>
          </cell>
          <cell r="F23">
            <v>0</v>
          </cell>
          <cell r="G23">
            <v>56340</v>
          </cell>
          <cell r="H23">
            <v>0</v>
          </cell>
          <cell r="I23">
            <v>56340</v>
          </cell>
          <cell r="J23">
            <v>55310</v>
          </cell>
          <cell r="K23">
            <v>56190</v>
          </cell>
          <cell r="L23">
            <v>57010</v>
          </cell>
        </row>
        <row r="24">
          <cell r="E24">
            <v>0</v>
          </cell>
          <cell r="F24">
            <v>0</v>
          </cell>
          <cell r="G24">
            <v>0</v>
          </cell>
          <cell r="H24">
            <v>0</v>
          </cell>
          <cell r="I24">
            <v>0</v>
          </cell>
          <cell r="J24">
            <v>0</v>
          </cell>
          <cell r="K24">
            <v>0</v>
          </cell>
          <cell r="L24">
            <v>0</v>
          </cell>
        </row>
        <row r="25">
          <cell r="E25">
            <v>0</v>
          </cell>
          <cell r="F25">
            <v>-14970</v>
          </cell>
          <cell r="G25">
            <v>-14970</v>
          </cell>
          <cell r="H25">
            <v>0</v>
          </cell>
          <cell r="I25">
            <v>-14970</v>
          </cell>
          <cell r="J25">
            <v>1310</v>
          </cell>
          <cell r="K25">
            <v>1400</v>
          </cell>
          <cell r="L25">
            <v>5980</v>
          </cell>
        </row>
        <row r="33">
          <cell r="E33">
            <v>1459550</v>
          </cell>
          <cell r="F33">
            <v>11160</v>
          </cell>
          <cell r="G33">
            <v>1470710</v>
          </cell>
          <cell r="H33">
            <v>0</v>
          </cell>
          <cell r="I33">
            <v>1470710</v>
          </cell>
          <cell r="J33">
            <v>1471700</v>
          </cell>
          <cell r="K33">
            <v>1480860</v>
          </cell>
          <cell r="L33">
            <v>1480080</v>
          </cell>
        </row>
        <row r="34">
          <cell r="E34">
            <v>8310</v>
          </cell>
          <cell r="F34">
            <v>-86230</v>
          </cell>
          <cell r="G34">
            <v>-77920</v>
          </cell>
          <cell r="H34">
            <v>0</v>
          </cell>
          <cell r="I34">
            <v>-77920</v>
          </cell>
          <cell r="J34">
            <v>-58770</v>
          </cell>
          <cell r="K34">
            <v>-67120</v>
          </cell>
          <cell r="L34">
            <v>-78720</v>
          </cell>
        </row>
        <row r="35">
          <cell r="E35">
            <v>12430</v>
          </cell>
          <cell r="F35">
            <v>16000</v>
          </cell>
          <cell r="G35">
            <v>28430</v>
          </cell>
          <cell r="H35">
            <v>0</v>
          </cell>
          <cell r="I35">
            <v>28430</v>
          </cell>
          <cell r="J35">
            <v>28690</v>
          </cell>
          <cell r="K35">
            <v>29650</v>
          </cell>
          <cell r="L35">
            <v>29650</v>
          </cell>
        </row>
        <row r="36">
          <cell r="E36">
            <v>34830</v>
          </cell>
          <cell r="F36">
            <v>-3900</v>
          </cell>
          <cell r="G36">
            <v>30930</v>
          </cell>
          <cell r="H36">
            <v>0</v>
          </cell>
          <cell r="I36">
            <v>30930</v>
          </cell>
          <cell r="J36">
            <v>31220</v>
          </cell>
          <cell r="K36">
            <v>31540</v>
          </cell>
          <cell r="L36">
            <v>31540</v>
          </cell>
        </row>
        <row r="37">
          <cell r="E37">
            <v>0</v>
          </cell>
          <cell r="F37">
            <v>0</v>
          </cell>
          <cell r="G37">
            <v>0</v>
          </cell>
          <cell r="H37">
            <v>0</v>
          </cell>
          <cell r="I37">
            <v>0</v>
          </cell>
          <cell r="J37">
            <v>-248900</v>
          </cell>
          <cell r="K37">
            <v>-471710</v>
          </cell>
          <cell r="L37">
            <v>-509460</v>
          </cell>
        </row>
        <row r="38">
          <cell r="E38">
            <v>754350</v>
          </cell>
          <cell r="F38">
            <v>220400</v>
          </cell>
          <cell r="G38">
            <v>974750</v>
          </cell>
          <cell r="H38">
            <v>0</v>
          </cell>
          <cell r="I38">
            <v>974750</v>
          </cell>
          <cell r="J38">
            <v>961370</v>
          </cell>
          <cell r="K38">
            <v>972350</v>
          </cell>
          <cell r="L38">
            <v>972350</v>
          </cell>
        </row>
        <row r="39">
          <cell r="E39">
            <v>15000</v>
          </cell>
          <cell r="F39">
            <v>-126600</v>
          </cell>
          <cell r="G39">
            <v>-111600</v>
          </cell>
          <cell r="H39">
            <v>0</v>
          </cell>
          <cell r="I39">
            <v>-111600</v>
          </cell>
          <cell r="J39">
            <v>-51960</v>
          </cell>
          <cell r="K39">
            <v>-53780</v>
          </cell>
          <cell r="L39">
            <v>-37270</v>
          </cell>
        </row>
        <row r="40">
          <cell r="E40">
            <v>0</v>
          </cell>
          <cell r="F40">
            <v>5170</v>
          </cell>
          <cell r="G40">
            <v>5170</v>
          </cell>
          <cell r="H40">
            <v>0</v>
          </cell>
          <cell r="I40">
            <v>5170</v>
          </cell>
          <cell r="J40">
            <v>-5030</v>
          </cell>
          <cell r="K40">
            <v>-5030</v>
          </cell>
          <cell r="L40">
            <v>-3670</v>
          </cell>
        </row>
        <row r="41">
          <cell r="E41">
            <v>0</v>
          </cell>
          <cell r="F41">
            <v>-1900</v>
          </cell>
          <cell r="G41">
            <v>-1900</v>
          </cell>
          <cell r="H41">
            <v>0</v>
          </cell>
          <cell r="I41">
            <v>-1900</v>
          </cell>
          <cell r="J41">
            <v>-50</v>
          </cell>
          <cell r="K41">
            <v>-40</v>
          </cell>
          <cell r="L41">
            <v>450</v>
          </cell>
        </row>
      </sheetData>
      <sheetData sheetId="4">
        <row r="4">
          <cell r="E4">
            <v>47490</v>
          </cell>
          <cell r="F4">
            <v>-10000</v>
          </cell>
          <cell r="G4">
            <v>37490</v>
          </cell>
          <cell r="H4">
            <v>0</v>
          </cell>
          <cell r="I4">
            <v>37490</v>
          </cell>
          <cell r="J4">
            <v>37580</v>
          </cell>
          <cell r="K4">
            <v>37910</v>
          </cell>
          <cell r="L4">
            <v>37910</v>
          </cell>
        </row>
        <row r="5">
          <cell r="E5">
            <v>224570</v>
          </cell>
          <cell r="F5">
            <v>15040</v>
          </cell>
          <cell r="G5">
            <v>239610</v>
          </cell>
          <cell r="H5">
            <v>0</v>
          </cell>
          <cell r="I5">
            <v>239610</v>
          </cell>
          <cell r="J5">
            <v>218770</v>
          </cell>
          <cell r="K5">
            <v>220460</v>
          </cell>
          <cell r="L5">
            <v>221410</v>
          </cell>
        </row>
        <row r="6">
          <cell r="E6">
            <v>-40</v>
          </cell>
          <cell r="F6">
            <v>0</v>
          </cell>
          <cell r="G6">
            <v>-40</v>
          </cell>
          <cell r="H6">
            <v>0</v>
          </cell>
          <cell r="I6">
            <v>-40</v>
          </cell>
          <cell r="J6">
            <v>-40</v>
          </cell>
          <cell r="K6">
            <v>-40</v>
          </cell>
          <cell r="L6">
            <v>-40</v>
          </cell>
        </row>
        <row r="7">
          <cell r="E7">
            <v>53100</v>
          </cell>
          <cell r="F7">
            <v>0</v>
          </cell>
          <cell r="G7">
            <v>53100</v>
          </cell>
          <cell r="H7">
            <v>0</v>
          </cell>
          <cell r="I7">
            <v>53100</v>
          </cell>
          <cell r="J7">
            <v>52990</v>
          </cell>
          <cell r="K7">
            <v>53750</v>
          </cell>
          <cell r="L7">
            <v>53750</v>
          </cell>
        </row>
        <row r="8">
          <cell r="E8">
            <v>57470</v>
          </cell>
          <cell r="F8">
            <v>0</v>
          </cell>
          <cell r="G8">
            <v>57470</v>
          </cell>
          <cell r="H8">
            <v>0</v>
          </cell>
          <cell r="I8">
            <v>57470</v>
          </cell>
          <cell r="J8">
            <v>57610</v>
          </cell>
          <cell r="K8">
            <v>58240</v>
          </cell>
          <cell r="L8">
            <v>58590</v>
          </cell>
        </row>
        <row r="9">
          <cell r="E9">
            <v>4200</v>
          </cell>
          <cell r="F9">
            <v>0</v>
          </cell>
          <cell r="G9">
            <v>4200</v>
          </cell>
          <cell r="H9">
            <v>0</v>
          </cell>
          <cell r="I9">
            <v>4200</v>
          </cell>
          <cell r="J9">
            <v>4200</v>
          </cell>
          <cell r="K9">
            <v>4200</v>
          </cell>
          <cell r="L9">
            <v>4200</v>
          </cell>
        </row>
        <row r="10">
          <cell r="E10">
            <v>394020</v>
          </cell>
          <cell r="F10">
            <v>-24840</v>
          </cell>
          <cell r="G10">
            <v>369180</v>
          </cell>
          <cell r="H10">
            <v>0</v>
          </cell>
          <cell r="I10">
            <v>369180</v>
          </cell>
          <cell r="J10">
            <v>398440</v>
          </cell>
          <cell r="K10">
            <v>403240</v>
          </cell>
          <cell r="L10">
            <v>406540</v>
          </cell>
        </row>
        <row r="11">
          <cell r="E11">
            <v>82130</v>
          </cell>
          <cell r="F11">
            <v>0</v>
          </cell>
          <cell r="G11">
            <v>82130</v>
          </cell>
          <cell r="H11">
            <v>0</v>
          </cell>
          <cell r="I11">
            <v>82130</v>
          </cell>
          <cell r="J11">
            <v>82220</v>
          </cell>
          <cell r="K11">
            <v>82820</v>
          </cell>
          <cell r="L11">
            <v>83180</v>
          </cell>
        </row>
        <row r="12">
          <cell r="E12">
            <v>307670</v>
          </cell>
          <cell r="F12">
            <v>-10370</v>
          </cell>
          <cell r="G12">
            <v>297300</v>
          </cell>
          <cell r="H12">
            <v>0</v>
          </cell>
          <cell r="I12">
            <v>297300</v>
          </cell>
          <cell r="J12">
            <v>311300</v>
          </cell>
          <cell r="K12">
            <v>314920</v>
          </cell>
          <cell r="L12">
            <v>317240</v>
          </cell>
        </row>
        <row r="13">
          <cell r="E13">
            <v>-14430</v>
          </cell>
          <cell r="F13">
            <v>-26350</v>
          </cell>
          <cell r="G13">
            <v>-40780</v>
          </cell>
          <cell r="H13">
            <v>0</v>
          </cell>
          <cell r="I13">
            <v>-40780</v>
          </cell>
          <cell r="J13">
            <v>-38180</v>
          </cell>
          <cell r="K13">
            <v>-40620</v>
          </cell>
          <cell r="L13">
            <v>-39920</v>
          </cell>
        </row>
        <row r="21">
          <cell r="E21">
            <v>0</v>
          </cell>
          <cell r="F21">
            <v>-4000</v>
          </cell>
          <cell r="G21">
            <v>-4000</v>
          </cell>
          <cell r="H21">
            <v>0</v>
          </cell>
          <cell r="I21">
            <v>-4000</v>
          </cell>
          <cell r="J21">
            <v>-4000</v>
          </cell>
          <cell r="K21">
            <v>-4000</v>
          </cell>
          <cell r="L21">
            <v>-4000</v>
          </cell>
        </row>
        <row r="22">
          <cell r="E22">
            <v>15960</v>
          </cell>
          <cell r="F22">
            <v>0</v>
          </cell>
          <cell r="G22">
            <v>15960</v>
          </cell>
          <cell r="H22">
            <v>0</v>
          </cell>
          <cell r="I22">
            <v>15960</v>
          </cell>
          <cell r="J22">
            <v>15960</v>
          </cell>
          <cell r="K22">
            <v>15960</v>
          </cell>
          <cell r="L22">
            <v>15960</v>
          </cell>
        </row>
        <row r="23">
          <cell r="E23">
            <v>19160</v>
          </cell>
          <cell r="F23">
            <v>-17000</v>
          </cell>
          <cell r="G23">
            <v>2160</v>
          </cell>
          <cell r="H23">
            <v>0</v>
          </cell>
          <cell r="I23">
            <v>2160</v>
          </cell>
          <cell r="J23">
            <v>-780</v>
          </cell>
          <cell r="K23">
            <v>-2030</v>
          </cell>
          <cell r="L23">
            <v>-2290</v>
          </cell>
        </row>
        <row r="24">
          <cell r="E24">
            <v>0</v>
          </cell>
          <cell r="F24">
            <v>33730</v>
          </cell>
          <cell r="G24">
            <v>33730</v>
          </cell>
          <cell r="H24">
            <v>0</v>
          </cell>
          <cell r="I24">
            <v>33730</v>
          </cell>
          <cell r="J24">
            <v>28520</v>
          </cell>
          <cell r="K24">
            <v>27690</v>
          </cell>
          <cell r="L24">
            <v>34280</v>
          </cell>
        </row>
      </sheetData>
      <sheetData sheetId="5">
        <row r="4">
          <cell r="E4">
            <v>-21500</v>
          </cell>
          <cell r="F4">
            <v>-11170</v>
          </cell>
          <cell r="G4">
            <v>-32670</v>
          </cell>
          <cell r="H4">
            <v>0</v>
          </cell>
          <cell r="I4">
            <v>-32670</v>
          </cell>
          <cell r="J4">
            <v>-57780</v>
          </cell>
          <cell r="K4">
            <v>-54690</v>
          </cell>
          <cell r="L4">
            <v>-46760</v>
          </cell>
        </row>
        <row r="5">
          <cell r="E5">
            <v>476580</v>
          </cell>
          <cell r="F5">
            <v>-52020</v>
          </cell>
          <cell r="G5">
            <v>424560</v>
          </cell>
          <cell r="H5">
            <v>0</v>
          </cell>
          <cell r="I5">
            <v>424560</v>
          </cell>
          <cell r="J5">
            <v>424620</v>
          </cell>
          <cell r="K5">
            <v>424790</v>
          </cell>
          <cell r="L5">
            <v>424790</v>
          </cell>
        </row>
        <row r="6">
          <cell r="E6">
            <v>128920</v>
          </cell>
          <cell r="F6">
            <v>0</v>
          </cell>
          <cell r="G6">
            <v>128920</v>
          </cell>
          <cell r="H6">
            <v>0</v>
          </cell>
          <cell r="I6">
            <v>128920</v>
          </cell>
          <cell r="J6">
            <v>129500</v>
          </cell>
          <cell r="K6">
            <v>130940</v>
          </cell>
          <cell r="L6">
            <v>130940</v>
          </cell>
        </row>
        <row r="7">
          <cell r="E7">
            <v>136610</v>
          </cell>
          <cell r="F7">
            <v>0</v>
          </cell>
          <cell r="G7">
            <v>136610</v>
          </cell>
          <cell r="H7">
            <v>16000</v>
          </cell>
          <cell r="I7">
            <v>152610</v>
          </cell>
          <cell r="J7">
            <v>137230</v>
          </cell>
          <cell r="K7">
            <v>138700</v>
          </cell>
          <cell r="L7">
            <v>138700</v>
          </cell>
        </row>
        <row r="8">
          <cell r="E8">
            <v>5830</v>
          </cell>
          <cell r="F8">
            <v>0</v>
          </cell>
          <cell r="G8">
            <v>5830</v>
          </cell>
          <cell r="H8">
            <v>0</v>
          </cell>
          <cell r="I8">
            <v>5830</v>
          </cell>
          <cell r="J8">
            <v>5850</v>
          </cell>
          <cell r="K8">
            <v>5900</v>
          </cell>
          <cell r="L8">
            <v>5900</v>
          </cell>
        </row>
        <row r="9">
          <cell r="E9">
            <v>20150</v>
          </cell>
          <cell r="F9">
            <v>0</v>
          </cell>
          <cell r="G9">
            <v>20150</v>
          </cell>
          <cell r="H9">
            <v>0</v>
          </cell>
          <cell r="I9">
            <v>20150</v>
          </cell>
          <cell r="J9">
            <v>20240</v>
          </cell>
          <cell r="K9">
            <v>20470</v>
          </cell>
          <cell r="L9">
            <v>20470</v>
          </cell>
        </row>
        <row r="10">
          <cell r="E10">
            <v>21000</v>
          </cell>
          <cell r="F10">
            <v>0</v>
          </cell>
          <cell r="G10">
            <v>21000</v>
          </cell>
          <cell r="H10">
            <v>0</v>
          </cell>
          <cell r="I10">
            <v>21000</v>
          </cell>
          <cell r="J10">
            <v>21000</v>
          </cell>
          <cell r="K10">
            <v>21000</v>
          </cell>
          <cell r="L10">
            <v>21000</v>
          </cell>
        </row>
        <row r="11">
          <cell r="E11">
            <v>357290</v>
          </cell>
          <cell r="F11">
            <v>70000</v>
          </cell>
          <cell r="G11">
            <v>427290</v>
          </cell>
          <cell r="H11">
            <v>71000</v>
          </cell>
          <cell r="I11">
            <v>498290</v>
          </cell>
          <cell r="J11">
            <v>398430</v>
          </cell>
          <cell r="K11">
            <v>401200</v>
          </cell>
          <cell r="L11">
            <v>401200</v>
          </cell>
        </row>
        <row r="12">
          <cell r="E12">
            <v>-2000</v>
          </cell>
          <cell r="F12">
            <v>0</v>
          </cell>
          <cell r="G12">
            <v>-2000</v>
          </cell>
          <cell r="H12">
            <v>0</v>
          </cell>
          <cell r="I12">
            <v>-2000</v>
          </cell>
          <cell r="J12">
            <v>-2000</v>
          </cell>
          <cell r="K12">
            <v>-2000</v>
          </cell>
          <cell r="L12">
            <v>-2000</v>
          </cell>
        </row>
        <row r="13">
          <cell r="E13">
            <v>88350</v>
          </cell>
          <cell r="F13">
            <v>0</v>
          </cell>
          <cell r="G13">
            <v>88350</v>
          </cell>
          <cell r="H13">
            <v>0</v>
          </cell>
          <cell r="I13">
            <v>88350</v>
          </cell>
          <cell r="J13">
            <v>88950</v>
          </cell>
          <cell r="K13">
            <v>89980</v>
          </cell>
          <cell r="L13">
            <v>89980</v>
          </cell>
        </row>
      </sheetData>
      <sheetData sheetId="6">
        <row r="5">
          <cell r="E5">
            <v>1291860</v>
          </cell>
          <cell r="F5">
            <v>0</v>
          </cell>
          <cell r="G5">
            <v>1291860</v>
          </cell>
          <cell r="H5">
            <v>0</v>
          </cell>
          <cell r="I5">
            <v>1291860</v>
          </cell>
          <cell r="J5">
            <v>1297800</v>
          </cell>
          <cell r="K5">
            <v>1306460</v>
          </cell>
          <cell r="L5">
            <v>1306460</v>
          </cell>
        </row>
        <row r="6">
          <cell r="E6">
            <v>53240</v>
          </cell>
          <cell r="F6">
            <v>0</v>
          </cell>
          <cell r="G6">
            <v>53240</v>
          </cell>
          <cell r="H6">
            <v>0</v>
          </cell>
          <cell r="I6">
            <v>53240</v>
          </cell>
          <cell r="J6">
            <v>53430</v>
          </cell>
          <cell r="K6">
            <v>53730</v>
          </cell>
          <cell r="L6">
            <v>53730</v>
          </cell>
        </row>
        <row r="7">
          <cell r="E7">
            <v>690320</v>
          </cell>
          <cell r="F7">
            <v>-1850</v>
          </cell>
          <cell r="G7">
            <v>688470</v>
          </cell>
          <cell r="H7">
            <v>0</v>
          </cell>
          <cell r="I7">
            <v>688470</v>
          </cell>
          <cell r="J7">
            <v>685080</v>
          </cell>
          <cell r="K7">
            <v>688200</v>
          </cell>
          <cell r="L7">
            <v>688560</v>
          </cell>
        </row>
        <row r="8">
          <cell r="E8">
            <v>57080</v>
          </cell>
          <cell r="F8">
            <v>0</v>
          </cell>
          <cell r="G8">
            <v>57080</v>
          </cell>
          <cell r="H8">
            <v>0</v>
          </cell>
          <cell r="I8">
            <v>57080</v>
          </cell>
          <cell r="J8">
            <v>57330</v>
          </cell>
          <cell r="K8">
            <v>57750</v>
          </cell>
          <cell r="L8">
            <v>57750</v>
          </cell>
        </row>
        <row r="16">
          <cell r="E16">
            <v>823500</v>
          </cell>
          <cell r="F16">
            <v>-8608</v>
          </cell>
          <cell r="G16">
            <v>814892</v>
          </cell>
          <cell r="H16">
            <v>0</v>
          </cell>
          <cell r="I16">
            <v>814892</v>
          </cell>
          <cell r="J16">
            <v>860710</v>
          </cell>
          <cell r="K16">
            <v>865640</v>
          </cell>
          <cell r="L16">
            <v>873540</v>
          </cell>
        </row>
        <row r="17">
          <cell r="E17">
            <v>-61860</v>
          </cell>
          <cell r="F17">
            <v>0</v>
          </cell>
          <cell r="G17">
            <v>-61860</v>
          </cell>
          <cell r="H17">
            <v>0</v>
          </cell>
          <cell r="I17">
            <v>-61860</v>
          </cell>
          <cell r="J17">
            <v>-56020</v>
          </cell>
          <cell r="K17">
            <v>-55550</v>
          </cell>
          <cell r="L17">
            <v>-54560</v>
          </cell>
        </row>
        <row r="24">
          <cell r="E24">
            <v>367820</v>
          </cell>
          <cell r="F24">
            <v>778</v>
          </cell>
          <cell r="G24">
            <v>368598</v>
          </cell>
          <cell r="H24">
            <v>0</v>
          </cell>
          <cell r="I24">
            <v>368598</v>
          </cell>
          <cell r="J24">
            <v>437800</v>
          </cell>
          <cell r="K24">
            <v>465630</v>
          </cell>
          <cell r="L24">
            <v>510420</v>
          </cell>
        </row>
        <row r="25">
          <cell r="E25">
            <v>232750</v>
          </cell>
          <cell r="F25">
            <v>-31570</v>
          </cell>
          <cell r="G25">
            <v>201180</v>
          </cell>
          <cell r="H25">
            <v>0</v>
          </cell>
          <cell r="I25">
            <v>201180</v>
          </cell>
          <cell r="J25">
            <v>195370</v>
          </cell>
          <cell r="K25">
            <v>196530</v>
          </cell>
          <cell r="L25">
            <v>199210</v>
          </cell>
        </row>
      </sheetData>
      <sheetData sheetId="7">
        <row r="4">
          <cell r="E4">
            <v>0</v>
          </cell>
          <cell r="F4">
            <v>5870</v>
          </cell>
          <cell r="G4">
            <v>5870</v>
          </cell>
          <cell r="H4">
            <v>0</v>
          </cell>
          <cell r="I4">
            <v>5870</v>
          </cell>
          <cell r="J4">
            <v>5530</v>
          </cell>
          <cell r="K4">
            <v>6090</v>
          </cell>
          <cell r="L4">
            <v>6760</v>
          </cell>
        </row>
        <row r="5">
          <cell r="E5">
            <v>0</v>
          </cell>
          <cell r="F5">
            <v>300</v>
          </cell>
          <cell r="G5">
            <v>300</v>
          </cell>
          <cell r="H5">
            <v>0</v>
          </cell>
          <cell r="I5">
            <v>300</v>
          </cell>
          <cell r="J5">
            <v>-28560</v>
          </cell>
          <cell r="K5">
            <v>-38550</v>
          </cell>
          <cell r="L5">
            <v>-47500</v>
          </cell>
        </row>
        <row r="6">
          <cell r="E6">
            <v>0</v>
          </cell>
          <cell r="F6">
            <v>2580</v>
          </cell>
          <cell r="G6">
            <v>2580</v>
          </cell>
          <cell r="H6">
            <v>-3500</v>
          </cell>
          <cell r="I6">
            <v>-920</v>
          </cell>
          <cell r="J6">
            <v>12650</v>
          </cell>
          <cell r="K6">
            <v>12670</v>
          </cell>
          <cell r="L6">
            <v>16390</v>
          </cell>
        </row>
        <row r="7">
          <cell r="E7">
            <v>0</v>
          </cell>
          <cell r="F7">
            <v>-4830</v>
          </cell>
          <cell r="G7">
            <v>-4830</v>
          </cell>
          <cell r="H7">
            <v>0</v>
          </cell>
          <cell r="I7">
            <v>-4830</v>
          </cell>
          <cell r="J7">
            <v>4950</v>
          </cell>
          <cell r="K7">
            <v>5720</v>
          </cell>
          <cell r="L7">
            <v>8340</v>
          </cell>
        </row>
        <row r="8">
          <cell r="E8">
            <v>0</v>
          </cell>
          <cell r="F8">
            <v>12610</v>
          </cell>
          <cell r="G8">
            <v>12610</v>
          </cell>
          <cell r="H8">
            <v>0</v>
          </cell>
          <cell r="I8">
            <v>12610</v>
          </cell>
          <cell r="J8">
            <v>13390</v>
          </cell>
          <cell r="K8">
            <v>13450</v>
          </cell>
          <cell r="L8">
            <v>15820</v>
          </cell>
        </row>
        <row r="9">
          <cell r="E9">
            <v>20000</v>
          </cell>
          <cell r="F9">
            <v>-1990</v>
          </cell>
          <cell r="G9">
            <v>18010</v>
          </cell>
          <cell r="H9">
            <v>0</v>
          </cell>
          <cell r="I9">
            <v>18010</v>
          </cell>
          <cell r="J9">
            <v>19700</v>
          </cell>
          <cell r="K9">
            <v>19710</v>
          </cell>
          <cell r="L9">
            <v>20630</v>
          </cell>
        </row>
        <row r="10">
          <cell r="E10">
            <v>0</v>
          </cell>
          <cell r="F10">
            <v>80</v>
          </cell>
          <cell r="G10">
            <v>80</v>
          </cell>
          <cell r="H10">
            <v>0</v>
          </cell>
          <cell r="I10">
            <v>80</v>
          </cell>
          <cell r="J10">
            <v>6920</v>
          </cell>
          <cell r="K10">
            <v>7720</v>
          </cell>
          <cell r="L10">
            <v>19190</v>
          </cell>
        </row>
        <row r="11">
          <cell r="E11">
            <v>0</v>
          </cell>
          <cell r="F11">
            <v>-38560</v>
          </cell>
          <cell r="G11">
            <v>-38560</v>
          </cell>
          <cell r="H11">
            <v>0</v>
          </cell>
          <cell r="I11">
            <v>-38560</v>
          </cell>
          <cell r="J11">
            <v>-53810</v>
          </cell>
          <cell r="K11">
            <v>-53810</v>
          </cell>
          <cell r="L11">
            <v>-53810</v>
          </cell>
        </row>
        <row r="12">
          <cell r="E12">
            <v>0</v>
          </cell>
          <cell r="F12">
            <v>0</v>
          </cell>
          <cell r="G12">
            <v>0</v>
          </cell>
          <cell r="H12">
            <v>0</v>
          </cell>
          <cell r="I12">
            <v>0</v>
          </cell>
          <cell r="J12">
            <v>0</v>
          </cell>
          <cell r="K12">
            <v>0</v>
          </cell>
          <cell r="L12">
            <v>0</v>
          </cell>
        </row>
        <row r="13">
          <cell r="E13">
            <v>0</v>
          </cell>
          <cell r="F13">
            <v>-2500</v>
          </cell>
          <cell r="G13">
            <v>-2500</v>
          </cell>
          <cell r="H13">
            <v>0</v>
          </cell>
          <cell r="I13">
            <v>-2500</v>
          </cell>
          <cell r="J13">
            <v>3840</v>
          </cell>
          <cell r="K13">
            <v>1050</v>
          </cell>
          <cell r="L13">
            <v>3950</v>
          </cell>
        </row>
        <row r="14">
          <cell r="E14">
            <v>0</v>
          </cell>
          <cell r="F14">
            <v>0</v>
          </cell>
          <cell r="G14">
            <v>0</v>
          </cell>
          <cell r="H14">
            <v>0</v>
          </cell>
          <cell r="I14">
            <v>0</v>
          </cell>
          <cell r="J14">
            <v>6570</v>
          </cell>
          <cell r="K14">
            <v>6640</v>
          </cell>
          <cell r="L14">
            <v>0</v>
          </cell>
        </row>
        <row r="15">
          <cell r="E15">
            <v>0</v>
          </cell>
          <cell r="F15">
            <v>-140</v>
          </cell>
          <cell r="G15">
            <v>-140</v>
          </cell>
          <cell r="H15">
            <v>0</v>
          </cell>
          <cell r="I15">
            <v>-140</v>
          </cell>
          <cell r="J15">
            <v>-140</v>
          </cell>
          <cell r="K15">
            <v>-140</v>
          </cell>
          <cell r="L15">
            <v>-140</v>
          </cell>
        </row>
        <row r="16">
          <cell r="E16">
            <v>0</v>
          </cell>
          <cell r="F16">
            <v>0</v>
          </cell>
          <cell r="G16">
            <v>0</v>
          </cell>
          <cell r="H16">
            <v>0</v>
          </cell>
          <cell r="I16">
            <v>0</v>
          </cell>
          <cell r="J16">
            <v>0</v>
          </cell>
          <cell r="K16">
            <v>0</v>
          </cell>
          <cell r="L16">
            <v>0</v>
          </cell>
        </row>
        <row r="17">
          <cell r="E17">
            <v>0</v>
          </cell>
          <cell r="F17">
            <v>3420</v>
          </cell>
          <cell r="G17">
            <v>3420</v>
          </cell>
          <cell r="H17">
            <v>0</v>
          </cell>
          <cell r="I17">
            <v>3420</v>
          </cell>
          <cell r="J17">
            <v>1660</v>
          </cell>
          <cell r="K17">
            <v>500</v>
          </cell>
          <cell r="L17">
            <v>2160</v>
          </cell>
        </row>
        <row r="18">
          <cell r="E18">
            <v>0</v>
          </cell>
          <cell r="F18">
            <v>-9990</v>
          </cell>
          <cell r="G18">
            <v>-9990</v>
          </cell>
          <cell r="H18">
            <v>0</v>
          </cell>
          <cell r="I18">
            <v>-9990</v>
          </cell>
          <cell r="J18">
            <v>830</v>
          </cell>
          <cell r="K18">
            <v>850</v>
          </cell>
          <cell r="L18">
            <v>1360</v>
          </cell>
        </row>
        <row r="20">
          <cell r="E20">
            <v>0</v>
          </cell>
          <cell r="F20">
            <v>0</v>
          </cell>
          <cell r="G20">
            <v>0</v>
          </cell>
          <cell r="H20">
            <v>0</v>
          </cell>
          <cell r="I20">
            <v>0</v>
          </cell>
          <cell r="J20">
            <v>0</v>
          </cell>
          <cell r="K20">
            <v>0</v>
          </cell>
          <cell r="L20">
            <v>0</v>
          </cell>
        </row>
        <row r="21">
          <cell r="E21">
            <v>0</v>
          </cell>
          <cell r="F21">
            <v>-9180</v>
          </cell>
          <cell r="G21">
            <v>-9180</v>
          </cell>
          <cell r="H21">
            <v>0</v>
          </cell>
          <cell r="I21">
            <v>-9180</v>
          </cell>
          <cell r="J21">
            <v>-620</v>
          </cell>
          <cell r="K21">
            <v>-610</v>
          </cell>
          <cell r="L21">
            <v>-150</v>
          </cell>
        </row>
        <row r="22">
          <cell r="E22">
            <v>0</v>
          </cell>
          <cell r="F22">
            <v>-2000</v>
          </cell>
          <cell r="G22">
            <v>-2000</v>
          </cell>
          <cell r="H22">
            <v>0</v>
          </cell>
          <cell r="I22">
            <v>-2000</v>
          </cell>
          <cell r="J22">
            <v>-32550</v>
          </cell>
          <cell r="K22">
            <v>-32850</v>
          </cell>
          <cell r="L22">
            <v>-26900</v>
          </cell>
        </row>
        <row r="23">
          <cell r="E23">
            <v>0</v>
          </cell>
          <cell r="F23">
            <v>83560</v>
          </cell>
          <cell r="G23">
            <v>83560</v>
          </cell>
          <cell r="H23">
            <v>0</v>
          </cell>
          <cell r="I23">
            <v>83560</v>
          </cell>
          <cell r="J23">
            <v>83310</v>
          </cell>
          <cell r="K23">
            <v>83310</v>
          </cell>
          <cell r="L23">
            <v>83310</v>
          </cell>
        </row>
        <row r="24">
          <cell r="E24">
            <v>0</v>
          </cell>
          <cell r="F24">
            <v>13930</v>
          </cell>
          <cell r="G24">
            <v>13930</v>
          </cell>
          <cell r="H24">
            <v>0</v>
          </cell>
          <cell r="I24">
            <v>13930</v>
          </cell>
          <cell r="J24">
            <v>13930</v>
          </cell>
          <cell r="K24">
            <v>13930</v>
          </cell>
          <cell r="L24">
            <v>13930</v>
          </cell>
        </row>
        <row r="25">
          <cell r="E25">
            <v>0</v>
          </cell>
          <cell r="F25">
            <v>0</v>
          </cell>
          <cell r="G25">
            <v>0</v>
          </cell>
          <cell r="H25">
            <v>0</v>
          </cell>
          <cell r="I25">
            <v>0</v>
          </cell>
          <cell r="J25">
            <v>0</v>
          </cell>
          <cell r="K25">
            <v>0</v>
          </cell>
          <cell r="L25">
            <v>0</v>
          </cell>
        </row>
        <row r="26">
          <cell r="E26">
            <v>0</v>
          </cell>
          <cell r="F26">
            <v>0</v>
          </cell>
          <cell r="G26">
            <v>0</v>
          </cell>
          <cell r="H26">
            <v>0</v>
          </cell>
          <cell r="I26">
            <v>0</v>
          </cell>
          <cell r="J26">
            <v>0</v>
          </cell>
          <cell r="K26">
            <v>0</v>
          </cell>
          <cell r="L26">
            <v>0</v>
          </cell>
        </row>
        <row r="33">
          <cell r="E33">
            <v>162350</v>
          </cell>
          <cell r="F33">
            <v>0</v>
          </cell>
          <cell r="G33">
            <v>162350</v>
          </cell>
          <cell r="H33">
            <v>0</v>
          </cell>
          <cell r="I33">
            <v>162350</v>
          </cell>
          <cell r="J33">
            <v>162420</v>
          </cell>
          <cell r="K33">
            <v>163560</v>
          </cell>
          <cell r="L33">
            <v>163560</v>
          </cell>
        </row>
        <row r="34">
          <cell r="E34">
            <v>182280</v>
          </cell>
          <cell r="F34">
            <v>0</v>
          </cell>
          <cell r="G34">
            <v>182280</v>
          </cell>
          <cell r="H34">
            <v>0</v>
          </cell>
          <cell r="I34">
            <v>182280</v>
          </cell>
          <cell r="J34">
            <v>182330</v>
          </cell>
          <cell r="K34">
            <v>133300</v>
          </cell>
          <cell r="L34">
            <v>183300</v>
          </cell>
        </row>
        <row r="35">
          <cell r="E35">
            <v>3500</v>
          </cell>
          <cell r="F35">
            <v>0</v>
          </cell>
          <cell r="G35">
            <v>3500</v>
          </cell>
          <cell r="H35">
            <v>0</v>
          </cell>
          <cell r="I35">
            <v>3500</v>
          </cell>
          <cell r="J35">
            <v>3500</v>
          </cell>
          <cell r="K35">
            <v>3500</v>
          </cell>
          <cell r="L35">
            <v>3500</v>
          </cell>
        </row>
        <row r="36">
          <cell r="E36">
            <v>0</v>
          </cell>
          <cell r="F36">
            <v>9340</v>
          </cell>
          <cell r="G36">
            <v>9340</v>
          </cell>
          <cell r="H36">
            <v>0</v>
          </cell>
          <cell r="I36">
            <v>9340</v>
          </cell>
          <cell r="J36">
            <v>70990</v>
          </cell>
          <cell r="K36">
            <v>72830</v>
          </cell>
          <cell r="L36">
            <v>78190</v>
          </cell>
        </row>
        <row r="37">
          <cell r="E37">
            <v>303340</v>
          </cell>
          <cell r="F37">
            <v>0</v>
          </cell>
          <cell r="G37">
            <v>303340</v>
          </cell>
          <cell r="H37">
            <v>0</v>
          </cell>
          <cell r="I37">
            <v>303340</v>
          </cell>
          <cell r="J37">
            <v>303340</v>
          </cell>
          <cell r="K37">
            <v>303340</v>
          </cell>
          <cell r="L37">
            <v>303340</v>
          </cell>
        </row>
        <row r="38">
          <cell r="E38">
            <v>22700</v>
          </cell>
          <cell r="F38">
            <v>0</v>
          </cell>
          <cell r="G38">
            <v>22700</v>
          </cell>
          <cell r="H38">
            <v>0</v>
          </cell>
          <cell r="I38">
            <v>22700</v>
          </cell>
          <cell r="J38">
            <v>22700</v>
          </cell>
          <cell r="K38">
            <v>22700</v>
          </cell>
          <cell r="L38">
            <v>22700</v>
          </cell>
        </row>
        <row r="39">
          <cell r="E39">
            <v>5650</v>
          </cell>
          <cell r="F39">
            <v>0</v>
          </cell>
          <cell r="G39">
            <v>5650</v>
          </cell>
          <cell r="H39">
            <v>500</v>
          </cell>
          <cell r="I39">
            <v>6150</v>
          </cell>
          <cell r="J39">
            <v>5650</v>
          </cell>
          <cell r="K39">
            <v>5650</v>
          </cell>
          <cell r="L39">
            <v>5650</v>
          </cell>
        </row>
        <row r="40">
          <cell r="E40">
            <v>72370</v>
          </cell>
          <cell r="F40">
            <v>-5660</v>
          </cell>
          <cell r="G40">
            <v>66710</v>
          </cell>
          <cell r="H40">
            <v>0</v>
          </cell>
          <cell r="I40">
            <v>66710</v>
          </cell>
          <cell r="J40">
            <v>72070</v>
          </cell>
          <cell r="K40">
            <v>73100</v>
          </cell>
          <cell r="L40">
            <v>73330</v>
          </cell>
        </row>
        <row r="42">
          <cell r="E42">
            <v>0</v>
          </cell>
          <cell r="F42">
            <v>-15750</v>
          </cell>
          <cell r="G42">
            <v>-15750</v>
          </cell>
          <cell r="H42">
            <v>0</v>
          </cell>
          <cell r="I42">
            <v>-15750</v>
          </cell>
          <cell r="J42">
            <v>14940</v>
          </cell>
          <cell r="K42">
            <v>15390</v>
          </cell>
          <cell r="L42">
            <v>18250</v>
          </cell>
        </row>
        <row r="43">
          <cell r="E43">
            <v>-736310</v>
          </cell>
          <cell r="F43">
            <v>121650</v>
          </cell>
          <cell r="G43">
            <v>-614660</v>
          </cell>
          <cell r="H43">
            <v>0</v>
          </cell>
          <cell r="I43">
            <v>-614660</v>
          </cell>
          <cell r="J43">
            <v>-857290</v>
          </cell>
          <cell r="K43">
            <v>-794010</v>
          </cell>
          <cell r="L43">
            <v>-671520</v>
          </cell>
        </row>
        <row r="44">
          <cell r="E44">
            <v>-19750</v>
          </cell>
          <cell r="F44">
            <v>0</v>
          </cell>
          <cell r="G44">
            <v>-19750</v>
          </cell>
          <cell r="H44">
            <v>0</v>
          </cell>
          <cell r="I44">
            <v>-19750</v>
          </cell>
          <cell r="J44">
            <v>-19750</v>
          </cell>
          <cell r="K44">
            <v>-19750</v>
          </cell>
          <cell r="L44">
            <v>-19750</v>
          </cell>
        </row>
        <row r="45">
          <cell r="E45">
            <v>19500</v>
          </cell>
          <cell r="F45">
            <v>1780</v>
          </cell>
          <cell r="G45">
            <v>21280</v>
          </cell>
          <cell r="H45">
            <v>0</v>
          </cell>
          <cell r="I45">
            <v>21280</v>
          </cell>
          <cell r="J45">
            <v>21280</v>
          </cell>
          <cell r="K45">
            <v>21280</v>
          </cell>
          <cell r="L45">
            <v>21280</v>
          </cell>
        </row>
        <row r="46">
          <cell r="E46">
            <v>307370</v>
          </cell>
          <cell r="F46">
            <v>226590</v>
          </cell>
          <cell r="G46">
            <v>533960</v>
          </cell>
          <cell r="H46">
            <v>0</v>
          </cell>
          <cell r="I46">
            <v>533960</v>
          </cell>
          <cell r="J46">
            <v>534590</v>
          </cell>
          <cell r="K46">
            <v>537310</v>
          </cell>
          <cell r="L46">
            <v>537310</v>
          </cell>
        </row>
        <row r="47">
          <cell r="E47">
            <v>52270</v>
          </cell>
          <cell r="F47">
            <v>7830</v>
          </cell>
          <cell r="G47">
            <v>60100</v>
          </cell>
          <cell r="H47">
            <v>15000</v>
          </cell>
          <cell r="I47">
            <v>75100</v>
          </cell>
          <cell r="J47">
            <v>59210</v>
          </cell>
          <cell r="K47">
            <v>61560</v>
          </cell>
          <cell r="L47">
            <v>62710</v>
          </cell>
        </row>
        <row r="48">
          <cell r="E48">
            <v>200000</v>
          </cell>
          <cell r="F48">
            <v>150000</v>
          </cell>
          <cell r="G48">
            <v>350000</v>
          </cell>
          <cell r="H48">
            <v>0</v>
          </cell>
          <cell r="I48">
            <v>350000</v>
          </cell>
          <cell r="J48">
            <v>200000</v>
          </cell>
          <cell r="K48">
            <v>-81360</v>
          </cell>
          <cell r="L48">
            <v>-418830</v>
          </cell>
        </row>
        <row r="49">
          <cell r="E49">
            <v>-120000</v>
          </cell>
          <cell r="F49">
            <v>120000</v>
          </cell>
          <cell r="G49">
            <v>0</v>
          </cell>
          <cell r="H49">
            <v>0</v>
          </cell>
          <cell r="I49">
            <v>0</v>
          </cell>
          <cell r="J49">
            <v>-120000</v>
          </cell>
          <cell r="K49">
            <v>-120000</v>
          </cell>
          <cell r="L49">
            <v>-240000</v>
          </cell>
        </row>
        <row r="50">
          <cell r="E50">
            <v>21170</v>
          </cell>
          <cell r="F50">
            <v>205000</v>
          </cell>
          <cell r="G50">
            <v>226170</v>
          </cell>
          <cell r="H50">
            <v>0</v>
          </cell>
          <cell r="I50">
            <v>226170</v>
          </cell>
          <cell r="J50">
            <v>226290</v>
          </cell>
          <cell r="K50">
            <v>226360</v>
          </cell>
          <cell r="L50">
            <v>226360</v>
          </cell>
        </row>
        <row r="51">
          <cell r="E51">
            <v>0</v>
          </cell>
          <cell r="F51">
            <v>0</v>
          </cell>
          <cell r="G51">
            <v>0</v>
          </cell>
          <cell r="H51">
            <v>0</v>
          </cell>
          <cell r="I51">
            <v>0</v>
          </cell>
          <cell r="J51">
            <v>0</v>
          </cell>
          <cell r="K51">
            <v>0</v>
          </cell>
          <cell r="L51">
            <v>0</v>
          </cell>
        </row>
        <row r="52">
          <cell r="E52">
            <v>0</v>
          </cell>
          <cell r="F52">
            <v>0</v>
          </cell>
          <cell r="G52">
            <v>0</v>
          </cell>
          <cell r="H52">
            <v>0</v>
          </cell>
          <cell r="I52">
            <v>0</v>
          </cell>
          <cell r="J52">
            <v>0</v>
          </cell>
          <cell r="K52">
            <v>0</v>
          </cell>
          <cell r="L52">
            <v>0</v>
          </cell>
        </row>
        <row r="53">
          <cell r="E53">
            <v>0</v>
          </cell>
          <cell r="F53">
            <v>0</v>
          </cell>
          <cell r="G53">
            <v>0</v>
          </cell>
          <cell r="H53">
            <v>0</v>
          </cell>
          <cell r="I53">
            <v>0</v>
          </cell>
          <cell r="J53">
            <v>0</v>
          </cell>
          <cell r="K53">
            <v>0</v>
          </cell>
          <cell r="L53">
            <v>0</v>
          </cell>
        </row>
      </sheetData>
      <sheetData sheetId="8">
        <row r="20">
          <cell r="C20">
            <v>1091000</v>
          </cell>
          <cell r="D20">
            <v>-359000</v>
          </cell>
          <cell r="E20">
            <v>0</v>
          </cell>
          <cell r="G20">
            <v>732000</v>
          </cell>
          <cell r="H20">
            <v>732000</v>
          </cell>
          <cell r="I20">
            <v>732000</v>
          </cell>
        </row>
        <row r="21">
          <cell r="C21">
            <v>1587432</v>
          </cell>
          <cell r="E21">
            <v>0</v>
          </cell>
          <cell r="G21">
            <v>1670003</v>
          </cell>
          <cell r="H21">
            <v>1703400</v>
          </cell>
          <cell r="I21">
            <v>1737460</v>
          </cell>
        </row>
        <row r="22">
          <cell r="C22">
            <v>-177000</v>
          </cell>
          <cell r="D22">
            <v>-50000</v>
          </cell>
          <cell r="E22">
            <v>0</v>
          </cell>
          <cell r="G22">
            <v>-283000</v>
          </cell>
          <cell r="H22">
            <v>-269500</v>
          </cell>
          <cell r="I22">
            <v>-240200</v>
          </cell>
        </row>
        <row r="23">
          <cell r="C23">
            <v>0</v>
          </cell>
          <cell r="D23">
            <v>0</v>
          </cell>
          <cell r="E23">
            <v>0</v>
          </cell>
          <cell r="G23">
            <v>0</v>
          </cell>
          <cell r="H23">
            <v>0</v>
          </cell>
          <cell r="I23">
            <v>0</v>
          </cell>
        </row>
        <row r="24">
          <cell r="C24">
            <v>0</v>
          </cell>
          <cell r="D24">
            <v>0</v>
          </cell>
          <cell r="E24">
            <v>0</v>
          </cell>
          <cell r="G24">
            <v>0</v>
          </cell>
          <cell r="H24">
            <v>0</v>
          </cell>
          <cell r="I24">
            <v>0</v>
          </cell>
        </row>
        <row r="27">
          <cell r="C27">
            <v>-59910</v>
          </cell>
          <cell r="D27">
            <v>0</v>
          </cell>
          <cell r="E27">
            <v>0</v>
          </cell>
          <cell r="G27">
            <v>-59910</v>
          </cell>
          <cell r="H27">
            <v>-59910</v>
          </cell>
          <cell r="I27">
            <v>-59910</v>
          </cell>
        </row>
        <row r="28">
          <cell r="C28">
            <v>0</v>
          </cell>
          <cell r="D28">
            <v>0</v>
          </cell>
          <cell r="E28">
            <v>0</v>
          </cell>
          <cell r="G28">
            <v>0</v>
          </cell>
          <cell r="H28">
            <v>0</v>
          </cell>
          <cell r="I28">
            <v>0</v>
          </cell>
        </row>
        <row r="29">
          <cell r="C29">
            <v>0</v>
          </cell>
          <cell r="E29">
            <v>0</v>
          </cell>
          <cell r="G29">
            <v>0</v>
          </cell>
          <cell r="H29">
            <v>0</v>
          </cell>
          <cell r="I29">
            <v>0</v>
          </cell>
        </row>
        <row r="30">
          <cell r="C30">
            <v>-4427929</v>
          </cell>
          <cell r="D30">
            <v>162840</v>
          </cell>
          <cell r="E30">
            <v>0</v>
          </cell>
          <cell r="G30">
            <v>-4279998</v>
          </cell>
          <cell r="H30">
            <v>-4283728</v>
          </cell>
          <cell r="I30">
            <v>-4293058</v>
          </cell>
        </row>
        <row r="31">
          <cell r="C31">
            <v>0</v>
          </cell>
          <cell r="E31">
            <v>0</v>
          </cell>
          <cell r="G31">
            <v>0</v>
          </cell>
          <cell r="H31">
            <v>0</v>
          </cell>
          <cell r="I31">
            <v>0</v>
          </cell>
        </row>
        <row r="32">
          <cell r="C32">
            <v>-325383</v>
          </cell>
          <cell r="D32">
            <v>-340770</v>
          </cell>
          <cell r="E32">
            <v>-72400</v>
          </cell>
          <cell r="G32">
            <v>4851</v>
          </cell>
          <cell r="H32">
            <v>-28122</v>
          </cell>
          <cell r="I32">
            <v>22946</v>
          </cell>
        </row>
        <row r="35">
          <cell r="C35">
            <v>-7274351</v>
          </cell>
          <cell r="D35">
            <v>0</v>
          </cell>
          <cell r="E35">
            <v>0</v>
          </cell>
          <cell r="G35">
            <v>-7607660</v>
          </cell>
          <cell r="H35">
            <v>-7789020</v>
          </cell>
          <cell r="I35">
            <v>-7974578</v>
          </cell>
        </row>
        <row r="36">
          <cell r="C36">
            <v>-1492521</v>
          </cell>
          <cell r="E36">
            <v>0</v>
          </cell>
          <cell r="G36">
            <v>-874195</v>
          </cell>
          <cell r="H36">
            <v>-336058</v>
          </cell>
          <cell r="I36">
            <v>-11791</v>
          </cell>
        </row>
        <row r="37">
          <cell r="C37">
            <v>-250000</v>
          </cell>
          <cell r="D37">
            <v>-100000</v>
          </cell>
          <cell r="E37">
            <v>0</v>
          </cell>
          <cell r="F37">
            <v>-350000</v>
          </cell>
          <cell r="G37">
            <v>-350000</v>
          </cell>
          <cell r="H37">
            <v>-350000</v>
          </cell>
          <cell r="I37">
            <v>-400000</v>
          </cell>
        </row>
        <row r="38">
          <cell r="C38">
            <v>-1810519</v>
          </cell>
          <cell r="E38">
            <v>0</v>
          </cell>
          <cell r="G38">
            <v>-1825607</v>
          </cell>
          <cell r="H38">
            <v>-1861514</v>
          </cell>
          <cell r="I38">
            <v>-1916430</v>
          </cell>
        </row>
        <row r="39">
          <cell r="C39">
            <v>-56868</v>
          </cell>
          <cell r="E39">
            <v>0</v>
          </cell>
          <cell r="G39">
            <v>0</v>
          </cell>
          <cell r="H39">
            <v>0</v>
          </cell>
          <cell r="I39">
            <v>0</v>
          </cell>
        </row>
        <row r="40">
          <cell r="C40">
            <v>68460</v>
          </cell>
          <cell r="E40">
            <v>0</v>
          </cell>
          <cell r="G40">
            <v>34740</v>
          </cell>
          <cell r="H40">
            <v>0</v>
          </cell>
          <cell r="I40">
            <v>0</v>
          </cell>
        </row>
        <row r="41">
          <cell r="C41">
            <v>-689911</v>
          </cell>
          <cell r="E41">
            <v>0</v>
          </cell>
          <cell r="G41">
            <v>-698259</v>
          </cell>
          <cell r="H41">
            <v>-498259</v>
          </cell>
          <cell r="I41">
            <v>-498259</v>
          </cell>
        </row>
        <row r="42">
          <cell r="A42" t="str">
            <v>Council Tax Transition</v>
          </cell>
          <cell r="C42">
            <v>0</v>
          </cell>
          <cell r="E42">
            <v>0</v>
          </cell>
          <cell r="G42">
            <v>-65925</v>
          </cell>
          <cell r="H42">
            <v>-65689</v>
          </cell>
          <cell r="I42">
            <v>0</v>
          </cell>
        </row>
        <row r="43">
          <cell r="C43">
            <v>0</v>
          </cell>
          <cell r="D43">
            <v>0</v>
          </cell>
          <cell r="E43">
            <v>0</v>
          </cell>
          <cell r="F43">
            <v>0</v>
          </cell>
          <cell r="G43">
            <v>0</v>
          </cell>
          <cell r="H43">
            <v>0</v>
          </cell>
        </row>
        <row r="44">
          <cell r="G44">
            <v>-350000</v>
          </cell>
          <cell r="H44">
            <v>-350000</v>
          </cell>
          <cell r="I44">
            <v>-400000</v>
          </cell>
        </row>
        <row r="45">
          <cell r="C45">
            <v>0</v>
          </cell>
          <cell r="E45">
            <v>0</v>
          </cell>
        </row>
        <row r="46">
          <cell r="C46">
            <v>0</v>
          </cell>
          <cell r="E46">
            <v>0</v>
          </cell>
          <cell r="G46">
            <v>0</v>
          </cell>
          <cell r="H46">
            <v>0</v>
          </cell>
        </row>
        <row r="47">
          <cell r="C47">
            <v>-50000</v>
          </cell>
          <cell r="E47">
            <v>0</v>
          </cell>
          <cell r="G47">
            <v>-50000</v>
          </cell>
          <cell r="H47">
            <v>-50000</v>
          </cell>
          <cell r="I47">
            <v>-50000</v>
          </cell>
        </row>
        <row r="50">
          <cell r="C50">
            <v>-4387171</v>
          </cell>
          <cell r="E50">
            <v>0</v>
          </cell>
          <cell r="G50">
            <v>-6654979</v>
          </cell>
          <cell r="H50">
            <v>-6659830</v>
          </cell>
          <cell r="I50">
            <v>-6631708</v>
          </cell>
        </row>
        <row r="51">
          <cell r="G51">
            <v>-4851</v>
          </cell>
          <cell r="H51">
            <v>28122</v>
          </cell>
          <cell r="I51">
            <v>-22946</v>
          </cell>
        </row>
      </sheetData>
      <sheetData sheetId="9">
        <row r="33">
          <cell r="E33">
            <v>3804640</v>
          </cell>
          <cell r="F33">
            <v>-128700</v>
          </cell>
          <cell r="H33">
            <v>1100</v>
          </cell>
          <cell r="J33">
            <v>3756660</v>
          </cell>
          <cell r="K33">
            <v>3780800</v>
          </cell>
          <cell r="L33">
            <v>3799580</v>
          </cell>
        </row>
        <row r="69">
          <cell r="E69">
            <v>2956930</v>
          </cell>
          <cell r="F69">
            <v>-211890</v>
          </cell>
          <cell r="H69">
            <v>74800</v>
          </cell>
          <cell r="J69">
            <v>2754400</v>
          </cell>
          <cell r="K69">
            <v>2661930</v>
          </cell>
          <cell r="L69">
            <v>2710960</v>
          </cell>
        </row>
        <row r="93">
          <cell r="E93">
            <v>3611410</v>
          </cell>
          <cell r="F93">
            <v>98780</v>
          </cell>
          <cell r="H93">
            <v>0</v>
          </cell>
          <cell r="J93">
            <v>3485580</v>
          </cell>
          <cell r="K93">
            <v>3283270</v>
          </cell>
          <cell r="L93">
            <v>3263260</v>
          </cell>
        </row>
        <row r="142">
          <cell r="E142">
            <v>3494520</v>
          </cell>
          <cell r="F142">
            <v>828740</v>
          </cell>
          <cell r="H142">
            <v>-3500</v>
          </cell>
          <cell r="J142">
            <v>4006320</v>
          </cell>
          <cell r="K142">
            <v>3780400</v>
          </cell>
          <cell r="L142">
            <v>3578020</v>
          </cell>
        </row>
      </sheetData>
      <sheetData sheetId="10">
        <row r="15">
          <cell r="E15">
            <v>0</v>
          </cell>
        </row>
        <row r="23">
          <cell r="E23">
            <v>0</v>
          </cell>
        </row>
        <row r="28">
          <cell r="G28">
            <v>-7607660</v>
          </cell>
          <cell r="H28">
            <v>-7789020</v>
          </cell>
          <cell r="I28">
            <v>-7974578</v>
          </cell>
        </row>
        <row r="40">
          <cell r="E40">
            <v>0</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Part 1"/>
      <sheetName val="Appendix 4"/>
      <sheetName val="Appendix 5"/>
      <sheetName val="Appendix 6"/>
      <sheetName val="Appendix 6 old"/>
      <sheetName val="Funding Summary 2015-19"/>
      <sheetName val="Sheet1"/>
      <sheetName val="Capital Funding 2015-16"/>
      <sheetName val="Capital Funding 2016-17"/>
      <sheetName val="Capital Funding 2017-18"/>
      <sheetName val="Capital Funding 2018-19"/>
      <sheetName val="TD2002"/>
      <sheetName val="TA4900"/>
      <sheetName val="Budget JNL"/>
      <sheetName val="Officers"/>
    </sheetNames>
    <sheetDataSet>
      <sheetData sheetId="0" refreshError="1"/>
      <sheetData sheetId="1" refreshError="1"/>
      <sheetData sheetId="2">
        <row r="47">
          <cell r="AC47">
            <v>-282639</v>
          </cell>
          <cell r="AR47">
            <v>0</v>
          </cell>
          <cell r="AY47">
            <v>0</v>
          </cell>
        </row>
        <row r="80">
          <cell r="AR80">
            <v>0</v>
          </cell>
          <cell r="AY80">
            <v>0</v>
          </cell>
        </row>
        <row r="100">
          <cell r="AR100">
            <v>0</v>
          </cell>
          <cell r="AY100">
            <v>0</v>
          </cell>
        </row>
        <row r="137">
          <cell r="AD137">
            <v>0</v>
          </cell>
          <cell r="AK137">
            <v>0</v>
          </cell>
          <cell r="AR137">
            <v>0</v>
          </cell>
          <cell r="AY137">
            <v>0</v>
          </cell>
        </row>
        <row r="146">
          <cell r="L146">
            <v>-107573</v>
          </cell>
        </row>
        <row r="147">
          <cell r="L147">
            <v>-91813</v>
          </cell>
        </row>
        <row r="149">
          <cell r="AD149">
            <v>-3284757</v>
          </cell>
          <cell r="AK149">
            <v>3524692</v>
          </cell>
          <cell r="AR149">
            <v>0</v>
          </cell>
          <cell r="AY149">
            <v>0</v>
          </cell>
        </row>
      </sheetData>
      <sheetData sheetId="3"/>
      <sheetData sheetId="4">
        <row r="37">
          <cell r="S37">
            <v>0</v>
          </cell>
          <cell r="Y37">
            <v>0</v>
          </cell>
        </row>
      </sheetData>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60" zoomScaleNormal="100" workbookViewId="0">
      <selection activeCell="H60" sqref="H60"/>
    </sheetView>
  </sheetViews>
  <sheetFormatPr defaultRowHeight="15" x14ac:dyDescent="0.25"/>
  <cols>
    <col min="1" max="1" width="78.140625" customWidth="1"/>
    <col min="2" max="2" width="15.5703125" style="30" customWidth="1"/>
    <col min="3" max="3" width="16.5703125" style="30" customWidth="1"/>
    <col min="4" max="4" width="14.42578125" style="30" customWidth="1"/>
    <col min="5" max="6" width="15.7109375" style="30" customWidth="1"/>
    <col min="7" max="7" width="14.7109375" style="30" customWidth="1"/>
    <col min="8" max="8" width="18.85546875" style="30" customWidth="1"/>
    <col min="256" max="256" width="72.42578125" customWidth="1"/>
    <col min="257" max="258" width="13.140625" bestFit="1" customWidth="1"/>
    <col min="259" max="259" width="12.7109375" customWidth="1"/>
    <col min="260" max="260" width="11.85546875" bestFit="1" customWidth="1"/>
    <col min="261" max="262" width="13.140625" bestFit="1" customWidth="1"/>
    <col min="263" max="264" width="13" customWidth="1"/>
    <col min="512" max="512" width="72.42578125" customWidth="1"/>
    <col min="513" max="514" width="13.140625" bestFit="1" customWidth="1"/>
    <col min="515" max="515" width="12.7109375" customWidth="1"/>
    <col min="516" max="516" width="11.85546875" bestFit="1" customWidth="1"/>
    <col min="517" max="518" width="13.140625" bestFit="1" customWidth="1"/>
    <col min="519" max="520" width="13" customWidth="1"/>
    <col min="768" max="768" width="72.42578125" customWidth="1"/>
    <col min="769" max="770" width="13.140625" bestFit="1" customWidth="1"/>
    <col min="771" max="771" width="12.7109375" customWidth="1"/>
    <col min="772" max="772" width="11.85546875" bestFit="1" customWidth="1"/>
    <col min="773" max="774" width="13.140625" bestFit="1" customWidth="1"/>
    <col min="775" max="776" width="13" customWidth="1"/>
    <col min="1024" max="1024" width="72.42578125" customWidth="1"/>
    <col min="1025" max="1026" width="13.140625" bestFit="1" customWidth="1"/>
    <col min="1027" max="1027" width="12.7109375" customWidth="1"/>
    <col min="1028" max="1028" width="11.85546875" bestFit="1" customWidth="1"/>
    <col min="1029" max="1030" width="13.140625" bestFit="1" customWidth="1"/>
    <col min="1031" max="1032" width="13" customWidth="1"/>
    <col min="1280" max="1280" width="72.42578125" customWidth="1"/>
    <col min="1281" max="1282" width="13.140625" bestFit="1" customWidth="1"/>
    <col min="1283" max="1283" width="12.7109375" customWidth="1"/>
    <col min="1284" max="1284" width="11.85546875" bestFit="1" customWidth="1"/>
    <col min="1285" max="1286" width="13.140625" bestFit="1" customWidth="1"/>
    <col min="1287" max="1288" width="13" customWidth="1"/>
    <col min="1536" max="1536" width="72.42578125" customWidth="1"/>
    <col min="1537" max="1538" width="13.140625" bestFit="1" customWidth="1"/>
    <col min="1539" max="1539" width="12.7109375" customWidth="1"/>
    <col min="1540" max="1540" width="11.85546875" bestFit="1" customWidth="1"/>
    <col min="1541" max="1542" width="13.140625" bestFit="1" customWidth="1"/>
    <col min="1543" max="1544" width="13" customWidth="1"/>
    <col min="1792" max="1792" width="72.42578125" customWidth="1"/>
    <col min="1793" max="1794" width="13.140625" bestFit="1" customWidth="1"/>
    <col min="1795" max="1795" width="12.7109375" customWidth="1"/>
    <col min="1796" max="1796" width="11.85546875" bestFit="1" customWidth="1"/>
    <col min="1797" max="1798" width="13.140625" bestFit="1" customWidth="1"/>
    <col min="1799" max="1800" width="13" customWidth="1"/>
    <col min="2048" max="2048" width="72.42578125" customWidth="1"/>
    <col min="2049" max="2050" width="13.140625" bestFit="1" customWidth="1"/>
    <col min="2051" max="2051" width="12.7109375" customWidth="1"/>
    <col min="2052" max="2052" width="11.85546875" bestFit="1" customWidth="1"/>
    <col min="2053" max="2054" width="13.140625" bestFit="1" customWidth="1"/>
    <col min="2055" max="2056" width="13" customWidth="1"/>
    <col min="2304" max="2304" width="72.42578125" customWidth="1"/>
    <col min="2305" max="2306" width="13.140625" bestFit="1" customWidth="1"/>
    <col min="2307" max="2307" width="12.7109375" customWidth="1"/>
    <col min="2308" max="2308" width="11.85546875" bestFit="1" customWidth="1"/>
    <col min="2309" max="2310" width="13.140625" bestFit="1" customWidth="1"/>
    <col min="2311" max="2312" width="13" customWidth="1"/>
    <col min="2560" max="2560" width="72.42578125" customWidth="1"/>
    <col min="2561" max="2562" width="13.140625" bestFit="1" customWidth="1"/>
    <col min="2563" max="2563" width="12.7109375" customWidth="1"/>
    <col min="2564" max="2564" width="11.85546875" bestFit="1" customWidth="1"/>
    <col min="2565" max="2566" width="13.140625" bestFit="1" customWidth="1"/>
    <col min="2567" max="2568" width="13" customWidth="1"/>
    <col min="2816" max="2816" width="72.42578125" customWidth="1"/>
    <col min="2817" max="2818" width="13.140625" bestFit="1" customWidth="1"/>
    <col min="2819" max="2819" width="12.7109375" customWidth="1"/>
    <col min="2820" max="2820" width="11.85546875" bestFit="1" customWidth="1"/>
    <col min="2821" max="2822" width="13.140625" bestFit="1" customWidth="1"/>
    <col min="2823" max="2824" width="13" customWidth="1"/>
    <col min="3072" max="3072" width="72.42578125" customWidth="1"/>
    <col min="3073" max="3074" width="13.140625" bestFit="1" customWidth="1"/>
    <col min="3075" max="3075" width="12.7109375" customWidth="1"/>
    <col min="3076" max="3076" width="11.85546875" bestFit="1" customWidth="1"/>
    <col min="3077" max="3078" width="13.140625" bestFit="1" customWidth="1"/>
    <col min="3079" max="3080" width="13" customWidth="1"/>
    <col min="3328" max="3328" width="72.42578125" customWidth="1"/>
    <col min="3329" max="3330" width="13.140625" bestFit="1" customWidth="1"/>
    <col min="3331" max="3331" width="12.7109375" customWidth="1"/>
    <col min="3332" max="3332" width="11.85546875" bestFit="1" customWidth="1"/>
    <col min="3333" max="3334" width="13.140625" bestFit="1" customWidth="1"/>
    <col min="3335" max="3336" width="13" customWidth="1"/>
    <col min="3584" max="3584" width="72.42578125" customWidth="1"/>
    <col min="3585" max="3586" width="13.140625" bestFit="1" customWidth="1"/>
    <col min="3587" max="3587" width="12.7109375" customWidth="1"/>
    <col min="3588" max="3588" width="11.85546875" bestFit="1" customWidth="1"/>
    <col min="3589" max="3590" width="13.140625" bestFit="1" customWidth="1"/>
    <col min="3591" max="3592" width="13" customWidth="1"/>
    <col min="3840" max="3840" width="72.42578125" customWidth="1"/>
    <col min="3841" max="3842" width="13.140625" bestFit="1" customWidth="1"/>
    <col min="3843" max="3843" width="12.7109375" customWidth="1"/>
    <col min="3844" max="3844" width="11.85546875" bestFit="1" customWidth="1"/>
    <col min="3845" max="3846" width="13.140625" bestFit="1" customWidth="1"/>
    <col min="3847" max="3848" width="13" customWidth="1"/>
    <col min="4096" max="4096" width="72.42578125" customWidth="1"/>
    <col min="4097" max="4098" width="13.140625" bestFit="1" customWidth="1"/>
    <col min="4099" max="4099" width="12.7109375" customWidth="1"/>
    <col min="4100" max="4100" width="11.85546875" bestFit="1" customWidth="1"/>
    <col min="4101" max="4102" width="13.140625" bestFit="1" customWidth="1"/>
    <col min="4103" max="4104" width="13" customWidth="1"/>
    <col min="4352" max="4352" width="72.42578125" customWidth="1"/>
    <col min="4353" max="4354" width="13.140625" bestFit="1" customWidth="1"/>
    <col min="4355" max="4355" width="12.7109375" customWidth="1"/>
    <col min="4356" max="4356" width="11.85546875" bestFit="1" customWidth="1"/>
    <col min="4357" max="4358" width="13.140625" bestFit="1" customWidth="1"/>
    <col min="4359" max="4360" width="13" customWidth="1"/>
    <col min="4608" max="4608" width="72.42578125" customWidth="1"/>
    <col min="4609" max="4610" width="13.140625" bestFit="1" customWidth="1"/>
    <col min="4611" max="4611" width="12.7109375" customWidth="1"/>
    <col min="4612" max="4612" width="11.85546875" bestFit="1" customWidth="1"/>
    <col min="4613" max="4614" width="13.140625" bestFit="1" customWidth="1"/>
    <col min="4615" max="4616" width="13" customWidth="1"/>
    <col min="4864" max="4864" width="72.42578125" customWidth="1"/>
    <col min="4865" max="4866" width="13.140625" bestFit="1" customWidth="1"/>
    <col min="4867" max="4867" width="12.7109375" customWidth="1"/>
    <col min="4868" max="4868" width="11.85546875" bestFit="1" customWidth="1"/>
    <col min="4869" max="4870" width="13.140625" bestFit="1" customWidth="1"/>
    <col min="4871" max="4872" width="13" customWidth="1"/>
    <col min="5120" max="5120" width="72.42578125" customWidth="1"/>
    <col min="5121" max="5122" width="13.140625" bestFit="1" customWidth="1"/>
    <col min="5123" max="5123" width="12.7109375" customWidth="1"/>
    <col min="5124" max="5124" width="11.85546875" bestFit="1" customWidth="1"/>
    <col min="5125" max="5126" width="13.140625" bestFit="1" customWidth="1"/>
    <col min="5127" max="5128" width="13" customWidth="1"/>
    <col min="5376" max="5376" width="72.42578125" customWidth="1"/>
    <col min="5377" max="5378" width="13.140625" bestFit="1" customWidth="1"/>
    <col min="5379" max="5379" width="12.7109375" customWidth="1"/>
    <col min="5380" max="5380" width="11.85546875" bestFit="1" customWidth="1"/>
    <col min="5381" max="5382" width="13.140625" bestFit="1" customWidth="1"/>
    <col min="5383" max="5384" width="13" customWidth="1"/>
    <col min="5632" max="5632" width="72.42578125" customWidth="1"/>
    <col min="5633" max="5634" width="13.140625" bestFit="1" customWidth="1"/>
    <col min="5635" max="5635" width="12.7109375" customWidth="1"/>
    <col min="5636" max="5636" width="11.85546875" bestFit="1" customWidth="1"/>
    <col min="5637" max="5638" width="13.140625" bestFit="1" customWidth="1"/>
    <col min="5639" max="5640" width="13" customWidth="1"/>
    <col min="5888" max="5888" width="72.42578125" customWidth="1"/>
    <col min="5889" max="5890" width="13.140625" bestFit="1" customWidth="1"/>
    <col min="5891" max="5891" width="12.7109375" customWidth="1"/>
    <col min="5892" max="5892" width="11.85546875" bestFit="1" customWidth="1"/>
    <col min="5893" max="5894" width="13.140625" bestFit="1" customWidth="1"/>
    <col min="5895" max="5896" width="13" customWidth="1"/>
    <col min="6144" max="6144" width="72.42578125" customWidth="1"/>
    <col min="6145" max="6146" width="13.140625" bestFit="1" customWidth="1"/>
    <col min="6147" max="6147" width="12.7109375" customWidth="1"/>
    <col min="6148" max="6148" width="11.85546875" bestFit="1" customWidth="1"/>
    <col min="6149" max="6150" width="13.140625" bestFit="1" customWidth="1"/>
    <col min="6151" max="6152" width="13" customWidth="1"/>
    <col min="6400" max="6400" width="72.42578125" customWidth="1"/>
    <col min="6401" max="6402" width="13.140625" bestFit="1" customWidth="1"/>
    <col min="6403" max="6403" width="12.7109375" customWidth="1"/>
    <col min="6404" max="6404" width="11.85546875" bestFit="1" customWidth="1"/>
    <col min="6405" max="6406" width="13.140625" bestFit="1" customWidth="1"/>
    <col min="6407" max="6408" width="13" customWidth="1"/>
    <col min="6656" max="6656" width="72.42578125" customWidth="1"/>
    <col min="6657" max="6658" width="13.140625" bestFit="1" customWidth="1"/>
    <col min="6659" max="6659" width="12.7109375" customWidth="1"/>
    <col min="6660" max="6660" width="11.85546875" bestFit="1" customWidth="1"/>
    <col min="6661" max="6662" width="13.140625" bestFit="1" customWidth="1"/>
    <col min="6663" max="6664" width="13" customWidth="1"/>
    <col min="6912" max="6912" width="72.42578125" customWidth="1"/>
    <col min="6913" max="6914" width="13.140625" bestFit="1" customWidth="1"/>
    <col min="6915" max="6915" width="12.7109375" customWidth="1"/>
    <col min="6916" max="6916" width="11.85546875" bestFit="1" customWidth="1"/>
    <col min="6917" max="6918" width="13.140625" bestFit="1" customWidth="1"/>
    <col min="6919" max="6920" width="13" customWidth="1"/>
    <col min="7168" max="7168" width="72.42578125" customWidth="1"/>
    <col min="7169" max="7170" width="13.140625" bestFit="1" customWidth="1"/>
    <col min="7171" max="7171" width="12.7109375" customWidth="1"/>
    <col min="7172" max="7172" width="11.85546875" bestFit="1" customWidth="1"/>
    <col min="7173" max="7174" width="13.140625" bestFit="1" customWidth="1"/>
    <col min="7175" max="7176" width="13" customWidth="1"/>
    <col min="7424" max="7424" width="72.42578125" customWidth="1"/>
    <col min="7425" max="7426" width="13.140625" bestFit="1" customWidth="1"/>
    <col min="7427" max="7427" width="12.7109375" customWidth="1"/>
    <col min="7428" max="7428" width="11.85546875" bestFit="1" customWidth="1"/>
    <col min="7429" max="7430" width="13.140625" bestFit="1" customWidth="1"/>
    <col min="7431" max="7432" width="13" customWidth="1"/>
    <col min="7680" max="7680" width="72.42578125" customWidth="1"/>
    <col min="7681" max="7682" width="13.140625" bestFit="1" customWidth="1"/>
    <col min="7683" max="7683" width="12.7109375" customWidth="1"/>
    <col min="7684" max="7684" width="11.85546875" bestFit="1" customWidth="1"/>
    <col min="7685" max="7686" width="13.140625" bestFit="1" customWidth="1"/>
    <col min="7687" max="7688" width="13" customWidth="1"/>
    <col min="7936" max="7936" width="72.42578125" customWidth="1"/>
    <col min="7937" max="7938" width="13.140625" bestFit="1" customWidth="1"/>
    <col min="7939" max="7939" width="12.7109375" customWidth="1"/>
    <col min="7940" max="7940" width="11.85546875" bestFit="1" customWidth="1"/>
    <col min="7941" max="7942" width="13.140625" bestFit="1" customWidth="1"/>
    <col min="7943" max="7944" width="13" customWidth="1"/>
    <col min="8192" max="8192" width="72.42578125" customWidth="1"/>
    <col min="8193" max="8194" width="13.140625" bestFit="1" customWidth="1"/>
    <col min="8195" max="8195" width="12.7109375" customWidth="1"/>
    <col min="8196" max="8196" width="11.85546875" bestFit="1" customWidth="1"/>
    <col min="8197" max="8198" width="13.140625" bestFit="1" customWidth="1"/>
    <col min="8199" max="8200" width="13" customWidth="1"/>
    <col min="8448" max="8448" width="72.42578125" customWidth="1"/>
    <col min="8449" max="8450" width="13.140625" bestFit="1" customWidth="1"/>
    <col min="8451" max="8451" width="12.7109375" customWidth="1"/>
    <col min="8452" max="8452" width="11.85546875" bestFit="1" customWidth="1"/>
    <col min="8453" max="8454" width="13.140625" bestFit="1" customWidth="1"/>
    <col min="8455" max="8456" width="13" customWidth="1"/>
    <col min="8704" max="8704" width="72.42578125" customWidth="1"/>
    <col min="8705" max="8706" width="13.140625" bestFit="1" customWidth="1"/>
    <col min="8707" max="8707" width="12.7109375" customWidth="1"/>
    <col min="8708" max="8708" width="11.85546875" bestFit="1" customWidth="1"/>
    <col min="8709" max="8710" width="13.140625" bestFit="1" customWidth="1"/>
    <col min="8711" max="8712" width="13" customWidth="1"/>
    <col min="8960" max="8960" width="72.42578125" customWidth="1"/>
    <col min="8961" max="8962" width="13.140625" bestFit="1" customWidth="1"/>
    <col min="8963" max="8963" width="12.7109375" customWidth="1"/>
    <col min="8964" max="8964" width="11.85546875" bestFit="1" customWidth="1"/>
    <col min="8965" max="8966" width="13.140625" bestFit="1" customWidth="1"/>
    <col min="8967" max="8968" width="13" customWidth="1"/>
    <col min="9216" max="9216" width="72.42578125" customWidth="1"/>
    <col min="9217" max="9218" width="13.140625" bestFit="1" customWidth="1"/>
    <col min="9219" max="9219" width="12.7109375" customWidth="1"/>
    <col min="9220" max="9220" width="11.85546875" bestFit="1" customWidth="1"/>
    <col min="9221" max="9222" width="13.140625" bestFit="1" customWidth="1"/>
    <col min="9223" max="9224" width="13" customWidth="1"/>
    <col min="9472" max="9472" width="72.42578125" customWidth="1"/>
    <col min="9473" max="9474" width="13.140625" bestFit="1" customWidth="1"/>
    <col min="9475" max="9475" width="12.7109375" customWidth="1"/>
    <col min="9476" max="9476" width="11.85546875" bestFit="1" customWidth="1"/>
    <col min="9477" max="9478" width="13.140625" bestFit="1" customWidth="1"/>
    <col min="9479" max="9480" width="13" customWidth="1"/>
    <col min="9728" max="9728" width="72.42578125" customWidth="1"/>
    <col min="9729" max="9730" width="13.140625" bestFit="1" customWidth="1"/>
    <col min="9731" max="9731" width="12.7109375" customWidth="1"/>
    <col min="9732" max="9732" width="11.85546875" bestFit="1" customWidth="1"/>
    <col min="9733" max="9734" width="13.140625" bestFit="1" customWidth="1"/>
    <col min="9735" max="9736" width="13" customWidth="1"/>
    <col min="9984" max="9984" width="72.42578125" customWidth="1"/>
    <col min="9985" max="9986" width="13.140625" bestFit="1" customWidth="1"/>
    <col min="9987" max="9987" width="12.7109375" customWidth="1"/>
    <col min="9988" max="9988" width="11.85546875" bestFit="1" customWidth="1"/>
    <col min="9989" max="9990" width="13.140625" bestFit="1" customWidth="1"/>
    <col min="9991" max="9992" width="13" customWidth="1"/>
    <col min="10240" max="10240" width="72.42578125" customWidth="1"/>
    <col min="10241" max="10242" width="13.140625" bestFit="1" customWidth="1"/>
    <col min="10243" max="10243" width="12.7109375" customWidth="1"/>
    <col min="10244" max="10244" width="11.85546875" bestFit="1" customWidth="1"/>
    <col min="10245" max="10246" width="13.140625" bestFit="1" customWidth="1"/>
    <col min="10247" max="10248" width="13" customWidth="1"/>
    <col min="10496" max="10496" width="72.42578125" customWidth="1"/>
    <col min="10497" max="10498" width="13.140625" bestFit="1" customWidth="1"/>
    <col min="10499" max="10499" width="12.7109375" customWidth="1"/>
    <col min="10500" max="10500" width="11.85546875" bestFit="1" customWidth="1"/>
    <col min="10501" max="10502" width="13.140625" bestFit="1" customWidth="1"/>
    <col min="10503" max="10504" width="13" customWidth="1"/>
    <col min="10752" max="10752" width="72.42578125" customWidth="1"/>
    <col min="10753" max="10754" width="13.140625" bestFit="1" customWidth="1"/>
    <col min="10755" max="10755" width="12.7109375" customWidth="1"/>
    <col min="10756" max="10756" width="11.85546875" bestFit="1" customWidth="1"/>
    <col min="10757" max="10758" width="13.140625" bestFit="1" customWidth="1"/>
    <col min="10759" max="10760" width="13" customWidth="1"/>
    <col min="11008" max="11008" width="72.42578125" customWidth="1"/>
    <col min="11009" max="11010" width="13.140625" bestFit="1" customWidth="1"/>
    <col min="11011" max="11011" width="12.7109375" customWidth="1"/>
    <col min="11012" max="11012" width="11.85546875" bestFit="1" customWidth="1"/>
    <col min="11013" max="11014" width="13.140625" bestFit="1" customWidth="1"/>
    <col min="11015" max="11016" width="13" customWidth="1"/>
    <col min="11264" max="11264" width="72.42578125" customWidth="1"/>
    <col min="11265" max="11266" width="13.140625" bestFit="1" customWidth="1"/>
    <col min="11267" max="11267" width="12.7109375" customWidth="1"/>
    <col min="11268" max="11268" width="11.85546875" bestFit="1" customWidth="1"/>
    <col min="11269" max="11270" width="13.140625" bestFit="1" customWidth="1"/>
    <col min="11271" max="11272" width="13" customWidth="1"/>
    <col min="11520" max="11520" width="72.42578125" customWidth="1"/>
    <col min="11521" max="11522" width="13.140625" bestFit="1" customWidth="1"/>
    <col min="11523" max="11523" width="12.7109375" customWidth="1"/>
    <col min="11524" max="11524" width="11.85546875" bestFit="1" customWidth="1"/>
    <col min="11525" max="11526" width="13.140625" bestFit="1" customWidth="1"/>
    <col min="11527" max="11528" width="13" customWidth="1"/>
    <col min="11776" max="11776" width="72.42578125" customWidth="1"/>
    <col min="11777" max="11778" width="13.140625" bestFit="1" customWidth="1"/>
    <col min="11779" max="11779" width="12.7109375" customWidth="1"/>
    <col min="11780" max="11780" width="11.85546875" bestFit="1" customWidth="1"/>
    <col min="11781" max="11782" width="13.140625" bestFit="1" customWidth="1"/>
    <col min="11783" max="11784" width="13" customWidth="1"/>
    <col min="12032" max="12032" width="72.42578125" customWidth="1"/>
    <col min="12033" max="12034" width="13.140625" bestFit="1" customWidth="1"/>
    <col min="12035" max="12035" width="12.7109375" customWidth="1"/>
    <col min="12036" max="12036" width="11.85546875" bestFit="1" customWidth="1"/>
    <col min="12037" max="12038" width="13.140625" bestFit="1" customWidth="1"/>
    <col min="12039" max="12040" width="13" customWidth="1"/>
    <col min="12288" max="12288" width="72.42578125" customWidth="1"/>
    <col min="12289" max="12290" width="13.140625" bestFit="1" customWidth="1"/>
    <col min="12291" max="12291" width="12.7109375" customWidth="1"/>
    <col min="12292" max="12292" width="11.85546875" bestFit="1" customWidth="1"/>
    <col min="12293" max="12294" width="13.140625" bestFit="1" customWidth="1"/>
    <col min="12295" max="12296" width="13" customWidth="1"/>
    <col min="12544" max="12544" width="72.42578125" customWidth="1"/>
    <col min="12545" max="12546" width="13.140625" bestFit="1" customWidth="1"/>
    <col min="12547" max="12547" width="12.7109375" customWidth="1"/>
    <col min="12548" max="12548" width="11.85546875" bestFit="1" customWidth="1"/>
    <col min="12549" max="12550" width="13.140625" bestFit="1" customWidth="1"/>
    <col min="12551" max="12552" width="13" customWidth="1"/>
    <col min="12800" max="12800" width="72.42578125" customWidth="1"/>
    <col min="12801" max="12802" width="13.140625" bestFit="1" customWidth="1"/>
    <col min="12803" max="12803" width="12.7109375" customWidth="1"/>
    <col min="12804" max="12804" width="11.85546875" bestFit="1" customWidth="1"/>
    <col min="12805" max="12806" width="13.140625" bestFit="1" customWidth="1"/>
    <col min="12807" max="12808" width="13" customWidth="1"/>
    <col min="13056" max="13056" width="72.42578125" customWidth="1"/>
    <col min="13057" max="13058" width="13.140625" bestFit="1" customWidth="1"/>
    <col min="13059" max="13059" width="12.7109375" customWidth="1"/>
    <col min="13060" max="13060" width="11.85546875" bestFit="1" customWidth="1"/>
    <col min="13061" max="13062" width="13.140625" bestFit="1" customWidth="1"/>
    <col min="13063" max="13064" width="13" customWidth="1"/>
    <col min="13312" max="13312" width="72.42578125" customWidth="1"/>
    <col min="13313" max="13314" width="13.140625" bestFit="1" customWidth="1"/>
    <col min="13315" max="13315" width="12.7109375" customWidth="1"/>
    <col min="13316" max="13316" width="11.85546875" bestFit="1" customWidth="1"/>
    <col min="13317" max="13318" width="13.140625" bestFit="1" customWidth="1"/>
    <col min="13319" max="13320" width="13" customWidth="1"/>
    <col min="13568" max="13568" width="72.42578125" customWidth="1"/>
    <col min="13569" max="13570" width="13.140625" bestFit="1" customWidth="1"/>
    <col min="13571" max="13571" width="12.7109375" customWidth="1"/>
    <col min="13572" max="13572" width="11.85546875" bestFit="1" customWidth="1"/>
    <col min="13573" max="13574" width="13.140625" bestFit="1" customWidth="1"/>
    <col min="13575" max="13576" width="13" customWidth="1"/>
    <col min="13824" max="13824" width="72.42578125" customWidth="1"/>
    <col min="13825" max="13826" width="13.140625" bestFit="1" customWidth="1"/>
    <col min="13827" max="13827" width="12.7109375" customWidth="1"/>
    <col min="13828" max="13828" width="11.85546875" bestFit="1" customWidth="1"/>
    <col min="13829" max="13830" width="13.140625" bestFit="1" customWidth="1"/>
    <col min="13831" max="13832" width="13" customWidth="1"/>
    <col min="14080" max="14080" width="72.42578125" customWidth="1"/>
    <col min="14081" max="14082" width="13.140625" bestFit="1" customWidth="1"/>
    <col min="14083" max="14083" width="12.7109375" customWidth="1"/>
    <col min="14084" max="14084" width="11.85546875" bestFit="1" customWidth="1"/>
    <col min="14085" max="14086" width="13.140625" bestFit="1" customWidth="1"/>
    <col min="14087" max="14088" width="13" customWidth="1"/>
    <col min="14336" max="14336" width="72.42578125" customWidth="1"/>
    <col min="14337" max="14338" width="13.140625" bestFit="1" customWidth="1"/>
    <col min="14339" max="14339" width="12.7109375" customWidth="1"/>
    <col min="14340" max="14340" width="11.85546875" bestFit="1" customWidth="1"/>
    <col min="14341" max="14342" width="13.140625" bestFit="1" customWidth="1"/>
    <col min="14343" max="14344" width="13" customWidth="1"/>
    <col min="14592" max="14592" width="72.42578125" customWidth="1"/>
    <col min="14593" max="14594" width="13.140625" bestFit="1" customWidth="1"/>
    <col min="14595" max="14595" width="12.7109375" customWidth="1"/>
    <col min="14596" max="14596" width="11.85546875" bestFit="1" customWidth="1"/>
    <col min="14597" max="14598" width="13.140625" bestFit="1" customWidth="1"/>
    <col min="14599" max="14600" width="13" customWidth="1"/>
    <col min="14848" max="14848" width="72.42578125" customWidth="1"/>
    <col min="14849" max="14850" width="13.140625" bestFit="1" customWidth="1"/>
    <col min="14851" max="14851" width="12.7109375" customWidth="1"/>
    <col min="14852" max="14852" width="11.85546875" bestFit="1" customWidth="1"/>
    <col min="14853" max="14854" width="13.140625" bestFit="1" customWidth="1"/>
    <col min="14855" max="14856" width="13" customWidth="1"/>
    <col min="15104" max="15104" width="72.42578125" customWidth="1"/>
    <col min="15105" max="15106" width="13.140625" bestFit="1" customWidth="1"/>
    <col min="15107" max="15107" width="12.7109375" customWidth="1"/>
    <col min="15108" max="15108" width="11.85546875" bestFit="1" customWidth="1"/>
    <col min="15109" max="15110" width="13.140625" bestFit="1" customWidth="1"/>
    <col min="15111" max="15112" width="13" customWidth="1"/>
    <col min="15360" max="15360" width="72.42578125" customWidth="1"/>
    <col min="15361" max="15362" width="13.140625" bestFit="1" customWidth="1"/>
    <col min="15363" max="15363" width="12.7109375" customWidth="1"/>
    <col min="15364" max="15364" width="11.85546875" bestFit="1" customWidth="1"/>
    <col min="15365" max="15366" width="13.140625" bestFit="1" customWidth="1"/>
    <col min="15367" max="15368" width="13" customWidth="1"/>
    <col min="15616" max="15616" width="72.42578125" customWidth="1"/>
    <col min="15617" max="15618" width="13.140625" bestFit="1" customWidth="1"/>
    <col min="15619" max="15619" width="12.7109375" customWidth="1"/>
    <col min="15620" max="15620" width="11.85546875" bestFit="1" customWidth="1"/>
    <col min="15621" max="15622" width="13.140625" bestFit="1" customWidth="1"/>
    <col min="15623" max="15624" width="13" customWidth="1"/>
    <col min="15872" max="15872" width="72.42578125" customWidth="1"/>
    <col min="15873" max="15874" width="13.140625" bestFit="1" customWidth="1"/>
    <col min="15875" max="15875" width="12.7109375" customWidth="1"/>
    <col min="15876" max="15876" width="11.85546875" bestFit="1" customWidth="1"/>
    <col min="15877" max="15878" width="13.140625" bestFit="1" customWidth="1"/>
    <col min="15879" max="15880" width="13" customWidth="1"/>
    <col min="16128" max="16128" width="72.42578125" customWidth="1"/>
    <col min="16129" max="16130" width="13.140625" bestFit="1" customWidth="1"/>
    <col min="16131" max="16131" width="12.7109375" customWidth="1"/>
    <col min="16132" max="16132" width="11.85546875" bestFit="1" customWidth="1"/>
    <col min="16133" max="16134" width="13.140625" bestFit="1" customWidth="1"/>
    <col min="16135" max="16136" width="13" customWidth="1"/>
  </cols>
  <sheetData>
    <row r="1" spans="1:8" ht="18" x14ac:dyDescent="0.25">
      <c r="A1" s="421"/>
      <c r="B1" s="422"/>
      <c r="C1" s="422"/>
      <c r="D1" s="422"/>
      <c r="E1" s="422"/>
      <c r="F1" s="422"/>
      <c r="G1" s="422"/>
      <c r="H1" s="423" t="s">
        <v>239</v>
      </c>
    </row>
    <row r="2" spans="1:8" ht="15.75" thickBot="1" x14ac:dyDescent="0.3">
      <c r="A2" s="424"/>
      <c r="B2" s="73"/>
      <c r="C2" s="73"/>
      <c r="D2" s="73"/>
      <c r="E2" s="73"/>
      <c r="F2" s="73"/>
      <c r="G2" s="73"/>
      <c r="H2" s="425"/>
    </row>
    <row r="3" spans="1:8" ht="16.5" customHeight="1" x14ac:dyDescent="0.25">
      <c r="A3" s="90"/>
      <c r="B3" s="32" t="s">
        <v>205</v>
      </c>
      <c r="C3" s="32" t="s">
        <v>205</v>
      </c>
      <c r="D3" s="32" t="s">
        <v>205</v>
      </c>
      <c r="E3" s="32" t="s">
        <v>205</v>
      </c>
      <c r="F3" s="32" t="s">
        <v>206</v>
      </c>
      <c r="G3" s="33" t="s">
        <v>207</v>
      </c>
      <c r="H3" s="34" t="s">
        <v>208</v>
      </c>
    </row>
    <row r="4" spans="1:8" ht="20.25" customHeight="1" x14ac:dyDescent="0.25">
      <c r="A4" s="91"/>
      <c r="B4" s="92" t="s">
        <v>209</v>
      </c>
      <c r="C4" s="93" t="s">
        <v>210</v>
      </c>
      <c r="D4" s="92" t="s">
        <v>210</v>
      </c>
      <c r="E4" s="94" t="s">
        <v>211</v>
      </c>
      <c r="F4" s="94" t="s">
        <v>211</v>
      </c>
      <c r="G4" s="95" t="s">
        <v>211</v>
      </c>
      <c r="H4" s="96" t="s">
        <v>211</v>
      </c>
    </row>
    <row r="5" spans="1:8" ht="27.75" customHeight="1" x14ac:dyDescent="0.25">
      <c r="A5" s="41" t="s">
        <v>212</v>
      </c>
      <c r="B5" s="92" t="s">
        <v>213</v>
      </c>
      <c r="C5" s="93" t="s">
        <v>214</v>
      </c>
      <c r="D5" s="92" t="s">
        <v>215</v>
      </c>
      <c r="E5" s="92" t="s">
        <v>216</v>
      </c>
      <c r="F5" s="92" t="s">
        <v>216</v>
      </c>
      <c r="G5" s="97" t="s">
        <v>216</v>
      </c>
      <c r="H5" s="98" t="s">
        <v>216</v>
      </c>
    </row>
    <row r="6" spans="1:8" x14ac:dyDescent="0.25">
      <c r="A6" s="99"/>
      <c r="B6" s="100" t="s">
        <v>64</v>
      </c>
      <c r="C6" s="101" t="s">
        <v>64</v>
      </c>
      <c r="D6" s="100" t="s">
        <v>64</v>
      </c>
      <c r="E6" s="102" t="s">
        <v>64</v>
      </c>
      <c r="F6" s="100" t="s">
        <v>64</v>
      </c>
      <c r="G6" s="103" t="s">
        <v>64</v>
      </c>
      <c r="H6" s="104" t="s">
        <v>64</v>
      </c>
    </row>
    <row r="7" spans="1:8" x14ac:dyDescent="0.25">
      <c r="A7" s="50" t="s">
        <v>217</v>
      </c>
      <c r="B7" s="51"/>
      <c r="C7" s="52"/>
      <c r="D7" s="52"/>
      <c r="E7" s="53"/>
      <c r="F7" s="51"/>
      <c r="G7" s="54"/>
      <c r="H7" s="55"/>
    </row>
    <row r="8" spans="1:8" x14ac:dyDescent="0.25">
      <c r="A8" s="35" t="s">
        <v>218</v>
      </c>
      <c r="B8" s="51">
        <v>3804640</v>
      </c>
      <c r="C8" s="52">
        <v>-128700</v>
      </c>
      <c r="D8" s="52">
        <v>1100</v>
      </c>
      <c r="E8" s="53">
        <v>3677040</v>
      </c>
      <c r="F8" s="51">
        <v>3756660</v>
      </c>
      <c r="G8" s="54">
        <v>3780800</v>
      </c>
      <c r="H8" s="55">
        <v>3799580</v>
      </c>
    </row>
    <row r="9" spans="1:8" x14ac:dyDescent="0.25">
      <c r="A9" s="35" t="s">
        <v>219</v>
      </c>
      <c r="B9" s="51">
        <v>2956930</v>
      </c>
      <c r="C9" s="51">
        <v>-211890</v>
      </c>
      <c r="D9" s="51">
        <v>74800</v>
      </c>
      <c r="E9" s="53">
        <v>2819840</v>
      </c>
      <c r="F9" s="51">
        <v>2754400</v>
      </c>
      <c r="G9" s="54">
        <v>2661930</v>
      </c>
      <c r="H9" s="55">
        <v>2710960</v>
      </c>
    </row>
    <row r="10" spans="1:8" x14ac:dyDescent="0.25">
      <c r="A10" s="35" t="s">
        <v>220</v>
      </c>
      <c r="B10" s="51">
        <v>3611410</v>
      </c>
      <c r="C10" s="52">
        <v>98780</v>
      </c>
      <c r="D10" s="52">
        <v>0</v>
      </c>
      <c r="E10" s="53">
        <v>3710190</v>
      </c>
      <c r="F10" s="51">
        <v>3485580</v>
      </c>
      <c r="G10" s="54">
        <v>3283270</v>
      </c>
      <c r="H10" s="55">
        <v>3263260</v>
      </c>
    </row>
    <row r="11" spans="1:8" x14ac:dyDescent="0.25">
      <c r="A11" s="56" t="s">
        <v>221</v>
      </c>
      <c r="B11" s="57">
        <v>3494520</v>
      </c>
      <c r="C11" s="58">
        <v>828740</v>
      </c>
      <c r="D11" s="58">
        <v>-3500</v>
      </c>
      <c r="E11" s="59">
        <v>4319760</v>
      </c>
      <c r="F11" s="57">
        <v>4006320</v>
      </c>
      <c r="G11" s="60">
        <v>3780400</v>
      </c>
      <c r="H11" s="61">
        <v>3578020</v>
      </c>
    </row>
    <row r="12" spans="1:8" x14ac:dyDescent="0.25">
      <c r="A12" s="62" t="s">
        <v>222</v>
      </c>
      <c r="B12" s="63">
        <f>SUM(B8:B11)</f>
        <v>13867500</v>
      </c>
      <c r="C12" s="63">
        <f t="shared" ref="C12:H12" si="0">SUM(C8:C11)</f>
        <v>586930</v>
      </c>
      <c r="D12" s="63">
        <f t="shared" si="0"/>
        <v>72400</v>
      </c>
      <c r="E12" s="63">
        <f t="shared" si="0"/>
        <v>14526830</v>
      </c>
      <c r="F12" s="63">
        <f t="shared" si="0"/>
        <v>14002960</v>
      </c>
      <c r="G12" s="63">
        <f t="shared" si="0"/>
        <v>13506400</v>
      </c>
      <c r="H12" s="67">
        <f t="shared" si="0"/>
        <v>13351820</v>
      </c>
    </row>
    <row r="13" spans="1:8" ht="12.75" customHeight="1" x14ac:dyDescent="0.25">
      <c r="A13" s="68"/>
      <c r="B13" s="51"/>
      <c r="C13" s="52"/>
      <c r="D13" s="52"/>
      <c r="E13" s="53"/>
      <c r="F13" s="51"/>
      <c r="G13" s="54"/>
      <c r="H13" s="55"/>
    </row>
    <row r="14" spans="1:8" x14ac:dyDescent="0.25">
      <c r="A14" s="68" t="s">
        <v>223</v>
      </c>
      <c r="B14" s="51">
        <v>1091000</v>
      </c>
      <c r="C14" s="52">
        <v>-359000</v>
      </c>
      <c r="D14" s="52">
        <v>0</v>
      </c>
      <c r="E14" s="53">
        <v>732000</v>
      </c>
      <c r="F14" s="51">
        <v>732000</v>
      </c>
      <c r="G14" s="54">
        <v>732000</v>
      </c>
      <c r="H14" s="55">
        <v>732000</v>
      </c>
    </row>
    <row r="15" spans="1:8" x14ac:dyDescent="0.25">
      <c r="A15" s="68" t="s">
        <v>154</v>
      </c>
      <c r="B15" s="51">
        <v>1587432</v>
      </c>
      <c r="C15" s="52">
        <v>0</v>
      </c>
      <c r="D15" s="52">
        <v>0</v>
      </c>
      <c r="E15" s="53">
        <v>1587432</v>
      </c>
      <c r="F15" s="51">
        <v>1670003</v>
      </c>
      <c r="G15" s="54">
        <v>1703400</v>
      </c>
      <c r="H15" s="55">
        <v>1737460</v>
      </c>
    </row>
    <row r="16" spans="1:8" x14ac:dyDescent="0.25">
      <c r="A16" s="68" t="s">
        <v>224</v>
      </c>
      <c r="B16" s="51">
        <v>-177000</v>
      </c>
      <c r="C16" s="52">
        <v>-50000</v>
      </c>
      <c r="D16" s="52">
        <v>0</v>
      </c>
      <c r="E16" s="53">
        <v>-227000</v>
      </c>
      <c r="F16" s="51">
        <v>-283000</v>
      </c>
      <c r="G16" s="54">
        <v>-269500</v>
      </c>
      <c r="H16" s="55">
        <v>-240200</v>
      </c>
    </row>
    <row r="17" spans="1:8" x14ac:dyDescent="0.25">
      <c r="A17" s="68" t="s">
        <v>182</v>
      </c>
      <c r="B17" s="51">
        <v>0</v>
      </c>
      <c r="C17" s="52">
        <v>0</v>
      </c>
      <c r="D17" s="52">
        <v>0</v>
      </c>
      <c r="E17" s="53">
        <v>0</v>
      </c>
      <c r="F17" s="51">
        <v>0</v>
      </c>
      <c r="G17" s="54">
        <v>0</v>
      </c>
      <c r="H17" s="55">
        <v>0</v>
      </c>
    </row>
    <row r="18" spans="1:8" x14ac:dyDescent="0.25">
      <c r="A18" s="56" t="s">
        <v>181</v>
      </c>
      <c r="B18" s="57">
        <v>0</v>
      </c>
      <c r="C18" s="58">
        <v>0</v>
      </c>
      <c r="D18" s="58">
        <v>0</v>
      </c>
      <c r="E18" s="59">
        <v>0</v>
      </c>
      <c r="F18" s="57">
        <v>0</v>
      </c>
      <c r="G18" s="60">
        <v>0</v>
      </c>
      <c r="H18" s="61">
        <v>0</v>
      </c>
    </row>
    <row r="19" spans="1:8" ht="13.5" customHeight="1" x14ac:dyDescent="0.25">
      <c r="A19" s="62" t="s">
        <v>225</v>
      </c>
      <c r="B19" s="63">
        <f>SUM(B12:B18)</f>
        <v>16368932</v>
      </c>
      <c r="C19" s="63">
        <f t="shared" ref="C19:H19" si="1">SUM(C12:C18)</f>
        <v>177930</v>
      </c>
      <c r="D19" s="63">
        <f t="shared" si="1"/>
        <v>72400</v>
      </c>
      <c r="E19" s="63">
        <f t="shared" si="1"/>
        <v>16619262</v>
      </c>
      <c r="F19" s="63">
        <f t="shared" si="1"/>
        <v>16121963</v>
      </c>
      <c r="G19" s="63">
        <f t="shared" si="1"/>
        <v>15672300</v>
      </c>
      <c r="H19" s="67">
        <f t="shared" si="1"/>
        <v>15581080</v>
      </c>
    </row>
    <row r="20" spans="1:8" ht="13.5" customHeight="1" x14ac:dyDescent="0.25">
      <c r="A20" s="68"/>
      <c r="B20" s="51"/>
      <c r="C20" s="52"/>
      <c r="D20" s="52"/>
      <c r="E20" s="53"/>
      <c r="F20" s="51"/>
      <c r="G20" s="54"/>
      <c r="H20" s="55"/>
    </row>
    <row r="21" spans="1:8" x14ac:dyDescent="0.25">
      <c r="A21" s="68" t="s">
        <v>226</v>
      </c>
      <c r="B21" s="51">
        <v>-59910</v>
      </c>
      <c r="C21" s="52">
        <v>0</v>
      </c>
      <c r="D21" s="52">
        <v>0</v>
      </c>
      <c r="E21" s="53">
        <v>-59910</v>
      </c>
      <c r="F21" s="51">
        <v>-59910</v>
      </c>
      <c r="G21" s="54">
        <v>-59910</v>
      </c>
      <c r="H21" s="55">
        <v>-59910</v>
      </c>
    </row>
    <row r="22" spans="1:8" x14ac:dyDescent="0.25">
      <c r="A22" s="68" t="s">
        <v>227</v>
      </c>
      <c r="B22" s="51">
        <v>0</v>
      </c>
      <c r="C22" s="52">
        <v>0</v>
      </c>
      <c r="D22" s="52">
        <v>0</v>
      </c>
      <c r="E22" s="53">
        <v>0</v>
      </c>
      <c r="F22" s="51">
        <v>0</v>
      </c>
      <c r="G22" s="54">
        <v>0</v>
      </c>
      <c r="H22" s="55">
        <v>0</v>
      </c>
    </row>
    <row r="23" spans="1:8" x14ac:dyDescent="0.25">
      <c r="A23" s="68" t="s">
        <v>228</v>
      </c>
      <c r="B23" s="51">
        <v>0</v>
      </c>
      <c r="C23" s="52">
        <v>0</v>
      </c>
      <c r="D23" s="52">
        <v>0</v>
      </c>
      <c r="E23" s="53">
        <v>0</v>
      </c>
      <c r="F23" s="51">
        <v>0</v>
      </c>
      <c r="G23" s="54">
        <v>0</v>
      </c>
      <c r="H23" s="55">
        <v>0</v>
      </c>
    </row>
    <row r="24" spans="1:8" x14ac:dyDescent="0.25">
      <c r="A24" s="68" t="s">
        <v>158</v>
      </c>
      <c r="B24" s="51">
        <v>-4427929</v>
      </c>
      <c r="C24" s="52">
        <v>162840</v>
      </c>
      <c r="D24" s="52">
        <v>0</v>
      </c>
      <c r="E24" s="53">
        <v>-4265089</v>
      </c>
      <c r="F24" s="51">
        <v>-4279998</v>
      </c>
      <c r="G24" s="54">
        <v>-4283728</v>
      </c>
      <c r="H24" s="55">
        <v>-4293058</v>
      </c>
    </row>
    <row r="25" spans="1:8" x14ac:dyDescent="0.25">
      <c r="A25" s="68" t="s">
        <v>229</v>
      </c>
      <c r="B25" s="51">
        <v>0</v>
      </c>
      <c r="C25" s="52">
        <v>0</v>
      </c>
      <c r="D25" s="52">
        <v>0</v>
      </c>
      <c r="E25" s="53">
        <v>0</v>
      </c>
      <c r="F25" s="51">
        <v>0</v>
      </c>
      <c r="G25" s="54">
        <v>0</v>
      </c>
      <c r="H25" s="55">
        <v>0</v>
      </c>
    </row>
    <row r="26" spans="1:8" x14ac:dyDescent="0.25">
      <c r="A26" s="56" t="s">
        <v>230</v>
      </c>
      <c r="B26" s="57">
        <v>-325383</v>
      </c>
      <c r="C26" s="58">
        <v>-340770</v>
      </c>
      <c r="D26" s="58">
        <v>0</v>
      </c>
      <c r="E26" s="57">
        <f>SUM(B26:C26)-C42-D27</f>
        <v>-288553</v>
      </c>
      <c r="F26" s="57">
        <v>4851</v>
      </c>
      <c r="G26" s="60">
        <v>-28122</v>
      </c>
      <c r="H26" s="61">
        <v>22946</v>
      </c>
    </row>
    <row r="27" spans="1:8" x14ac:dyDescent="0.25">
      <c r="A27" s="69" t="s">
        <v>231</v>
      </c>
      <c r="B27" s="63">
        <f>SUM(B19:B26)</f>
        <v>11555710</v>
      </c>
      <c r="C27" s="63">
        <f t="shared" ref="C27:H27" si="2">SUM(C19:C26)</f>
        <v>0</v>
      </c>
      <c r="D27" s="63">
        <f t="shared" si="2"/>
        <v>72400</v>
      </c>
      <c r="E27" s="63">
        <f t="shared" si="2"/>
        <v>12005710</v>
      </c>
      <c r="F27" s="63">
        <f t="shared" si="2"/>
        <v>11786906</v>
      </c>
      <c r="G27" s="63">
        <f t="shared" si="2"/>
        <v>11300540</v>
      </c>
      <c r="H27" s="67">
        <f t="shared" si="2"/>
        <v>11251058</v>
      </c>
    </row>
    <row r="28" spans="1:8" ht="17.25" customHeight="1" x14ac:dyDescent="0.25">
      <c r="A28" s="68"/>
      <c r="B28" s="51"/>
      <c r="C28" s="52"/>
      <c r="D28" s="52"/>
      <c r="E28" s="53"/>
      <c r="F28" s="51"/>
      <c r="G28" s="54"/>
      <c r="H28" s="55"/>
    </row>
    <row r="29" spans="1:8" x14ac:dyDescent="0.25">
      <c r="A29" s="35" t="s">
        <v>160</v>
      </c>
      <c r="B29" s="51">
        <v>-7274351</v>
      </c>
      <c r="C29" s="51">
        <v>0</v>
      </c>
      <c r="D29" s="52">
        <v>0</v>
      </c>
      <c r="E29" s="53">
        <v>-7274351</v>
      </c>
      <c r="F29" s="51">
        <v>-7607660</v>
      </c>
      <c r="G29" s="54">
        <v>-7789020</v>
      </c>
      <c r="H29" s="55">
        <v>-7974578</v>
      </c>
    </row>
    <row r="30" spans="1:8" x14ac:dyDescent="0.25">
      <c r="A30" s="68" t="s">
        <v>184</v>
      </c>
      <c r="B30" s="53">
        <v>0</v>
      </c>
      <c r="C30" s="70">
        <v>0</v>
      </c>
      <c r="D30" s="52">
        <v>0</v>
      </c>
      <c r="E30" s="53">
        <v>0</v>
      </c>
      <c r="F30" s="51">
        <v>0</v>
      </c>
      <c r="G30" s="54">
        <v>0</v>
      </c>
      <c r="H30" s="55">
        <v>0</v>
      </c>
    </row>
    <row r="31" spans="1:8" x14ac:dyDescent="0.25">
      <c r="A31" s="68" t="s">
        <v>161</v>
      </c>
      <c r="B31" s="51">
        <v>-1492521</v>
      </c>
      <c r="C31" s="70">
        <v>0</v>
      </c>
      <c r="D31" s="52">
        <v>0</v>
      </c>
      <c r="E31" s="53">
        <v>-1492521</v>
      </c>
      <c r="F31" s="51">
        <v>-874195</v>
      </c>
      <c r="G31" s="54">
        <v>-336058</v>
      </c>
      <c r="H31" s="55">
        <v>-11791</v>
      </c>
    </row>
    <row r="32" spans="1:8" x14ac:dyDescent="0.25">
      <c r="A32" s="35" t="s">
        <v>162</v>
      </c>
      <c r="B32" s="53">
        <v>-1810519</v>
      </c>
      <c r="C32" s="52">
        <v>0</v>
      </c>
      <c r="D32" s="52">
        <v>0</v>
      </c>
      <c r="E32" s="53">
        <v>-1810519</v>
      </c>
      <c r="F32" s="51">
        <v>-1825607</v>
      </c>
      <c r="G32" s="54">
        <v>-1861514</v>
      </c>
      <c r="H32" s="55">
        <v>-1916430</v>
      </c>
    </row>
    <row r="33" spans="1:8" x14ac:dyDescent="0.25">
      <c r="A33" s="68" t="s">
        <v>163</v>
      </c>
      <c r="B33" s="53">
        <v>-250000</v>
      </c>
      <c r="C33" s="53">
        <v>-100000</v>
      </c>
      <c r="D33" s="53">
        <v>0</v>
      </c>
      <c r="E33" s="53">
        <v>-350000</v>
      </c>
      <c r="F33" s="51">
        <v>-350000</v>
      </c>
      <c r="G33" s="54">
        <v>-350000</v>
      </c>
      <c r="H33" s="55">
        <v>-400000</v>
      </c>
    </row>
    <row r="34" spans="1:8" x14ac:dyDescent="0.25">
      <c r="A34" s="71" t="s">
        <v>164</v>
      </c>
      <c r="B34" s="51">
        <v>-56868</v>
      </c>
      <c r="C34" s="52">
        <v>0</v>
      </c>
      <c r="D34" s="52">
        <v>0</v>
      </c>
      <c r="E34" s="53">
        <v>-56868</v>
      </c>
      <c r="F34" s="51">
        <v>0</v>
      </c>
      <c r="G34" s="54">
        <v>0</v>
      </c>
      <c r="H34" s="55">
        <v>0</v>
      </c>
    </row>
    <row r="35" spans="1:8" x14ac:dyDescent="0.25">
      <c r="A35" s="72" t="s">
        <v>232</v>
      </c>
      <c r="B35" s="53">
        <v>0</v>
      </c>
      <c r="C35" s="53">
        <v>0</v>
      </c>
      <c r="D35" s="53">
        <v>0</v>
      </c>
      <c r="E35" s="53">
        <v>0</v>
      </c>
      <c r="F35" s="53">
        <v>0</v>
      </c>
      <c r="G35" s="73">
        <v>0</v>
      </c>
      <c r="H35" s="55">
        <v>0</v>
      </c>
    </row>
    <row r="36" spans="1:8" x14ac:dyDescent="0.25">
      <c r="A36" s="71" t="s">
        <v>165</v>
      </c>
      <c r="B36" s="51">
        <v>68460</v>
      </c>
      <c r="C36" s="52">
        <v>0</v>
      </c>
      <c r="D36" s="52">
        <v>0</v>
      </c>
      <c r="E36" s="53">
        <v>68460</v>
      </c>
      <c r="F36" s="51">
        <v>34740</v>
      </c>
      <c r="G36" s="54">
        <v>0</v>
      </c>
      <c r="H36" s="55">
        <v>0</v>
      </c>
    </row>
    <row r="37" spans="1:8" x14ac:dyDescent="0.25">
      <c r="A37" s="71" t="s">
        <v>166</v>
      </c>
      <c r="B37" s="51">
        <v>-689911</v>
      </c>
      <c r="C37" s="52">
        <v>0</v>
      </c>
      <c r="D37" s="52">
        <v>0</v>
      </c>
      <c r="E37" s="53">
        <v>-689911</v>
      </c>
      <c r="F37" s="51">
        <v>-698259</v>
      </c>
      <c r="G37" s="54">
        <v>-498259</v>
      </c>
      <c r="H37" s="55">
        <v>-498259</v>
      </c>
    </row>
    <row r="38" spans="1:8" x14ac:dyDescent="0.25">
      <c r="A38" s="105" t="s">
        <v>238</v>
      </c>
      <c r="B38" s="51">
        <v>0</v>
      </c>
      <c r="C38" s="52">
        <v>0</v>
      </c>
      <c r="D38" s="52">
        <v>0</v>
      </c>
      <c r="E38" s="53">
        <v>0</v>
      </c>
      <c r="F38" s="51">
        <v>-65925</v>
      </c>
      <c r="G38" s="54">
        <v>-65689</v>
      </c>
      <c r="H38" s="55">
        <v>0</v>
      </c>
    </row>
    <row r="39" spans="1:8" x14ac:dyDescent="0.25">
      <c r="A39" s="74" t="s">
        <v>233</v>
      </c>
      <c r="B39" s="53">
        <v>0</v>
      </c>
      <c r="C39" s="52">
        <v>-350000</v>
      </c>
      <c r="D39" s="52">
        <v>0</v>
      </c>
      <c r="E39" s="53">
        <v>-350000</v>
      </c>
      <c r="F39" s="51">
        <v>-350000</v>
      </c>
      <c r="G39" s="51">
        <v>-350000</v>
      </c>
      <c r="H39" s="55">
        <v>-400000</v>
      </c>
    </row>
    <row r="40" spans="1:8" x14ac:dyDescent="0.25">
      <c r="A40" s="68" t="s">
        <v>234</v>
      </c>
      <c r="B40" s="53">
        <v>0</v>
      </c>
      <c r="C40" s="52">
        <v>0</v>
      </c>
      <c r="D40" s="52">
        <v>0</v>
      </c>
      <c r="E40" s="53">
        <v>0</v>
      </c>
      <c r="F40" s="51">
        <v>0</v>
      </c>
      <c r="G40" s="54">
        <v>0</v>
      </c>
      <c r="H40" s="55">
        <v>0</v>
      </c>
    </row>
    <row r="41" spans="1:8" x14ac:dyDescent="0.25">
      <c r="A41" s="56" t="s">
        <v>182</v>
      </c>
      <c r="B41" s="59">
        <v>-50000</v>
      </c>
      <c r="C41" s="58">
        <v>0</v>
      </c>
      <c r="D41" s="52">
        <v>0</v>
      </c>
      <c r="E41" s="57">
        <v>-50000</v>
      </c>
      <c r="F41" s="57">
        <v>-50000</v>
      </c>
      <c r="G41" s="60">
        <v>-50000</v>
      </c>
      <c r="H41" s="61">
        <v>-50000</v>
      </c>
    </row>
    <row r="42" spans="1:8" x14ac:dyDescent="0.25">
      <c r="A42" s="75" t="s">
        <v>88</v>
      </c>
      <c r="B42" s="76">
        <f>SUM(B29:B41)</f>
        <v>-11555710</v>
      </c>
      <c r="C42" s="76">
        <f t="shared" ref="C42:H42" si="3">SUM(C29:C41)</f>
        <v>-450000</v>
      </c>
      <c r="D42" s="76">
        <f t="shared" si="3"/>
        <v>0</v>
      </c>
      <c r="E42" s="76">
        <f t="shared" si="3"/>
        <v>-12005710</v>
      </c>
      <c r="F42" s="76">
        <f t="shared" si="3"/>
        <v>-11786906</v>
      </c>
      <c r="G42" s="76">
        <f t="shared" si="3"/>
        <v>-11300540</v>
      </c>
      <c r="H42" s="89">
        <f t="shared" si="3"/>
        <v>-11251058</v>
      </c>
    </row>
    <row r="43" spans="1:8" ht="15" customHeight="1" x14ac:dyDescent="0.25">
      <c r="A43" s="68"/>
      <c r="B43" s="51"/>
      <c r="C43" s="52"/>
      <c r="D43" s="52"/>
      <c r="E43" s="53"/>
      <c r="F43" s="51"/>
      <c r="G43" s="54"/>
      <c r="H43" s="55"/>
    </row>
    <row r="44" spans="1:8" x14ac:dyDescent="0.25">
      <c r="A44" s="68" t="s">
        <v>235</v>
      </c>
      <c r="B44" s="51">
        <v>-4387171</v>
      </c>
      <c r="C44" s="52">
        <v>-2556361</v>
      </c>
      <c r="D44" s="52">
        <v>0</v>
      </c>
      <c r="E44" s="53">
        <v>-6943532</v>
      </c>
      <c r="F44" s="51">
        <f>E47</f>
        <v>-4654979</v>
      </c>
      <c r="G44" s="51">
        <f t="shared" ref="G44:H44" si="4">F47</f>
        <v>-4659830</v>
      </c>
      <c r="H44" s="55">
        <f t="shared" si="4"/>
        <v>-4631708</v>
      </c>
    </row>
    <row r="45" spans="1:8" x14ac:dyDescent="0.25">
      <c r="A45" s="56" t="s">
        <v>236</v>
      </c>
      <c r="B45" s="57">
        <v>325383</v>
      </c>
      <c r="C45" s="58">
        <f>C42-C26</f>
        <v>-109230</v>
      </c>
      <c r="D45" s="58">
        <v>72400</v>
      </c>
      <c r="E45" s="59">
        <v>288553</v>
      </c>
      <c r="F45" s="57">
        <v>-4851</v>
      </c>
      <c r="G45" s="60">
        <v>28122</v>
      </c>
      <c r="H45" s="61">
        <v>-22946</v>
      </c>
    </row>
    <row r="46" spans="1:8" x14ac:dyDescent="0.25">
      <c r="A46" s="68" t="s">
        <v>432</v>
      </c>
      <c r="B46" s="51">
        <v>0</v>
      </c>
      <c r="C46" s="52">
        <v>2000000</v>
      </c>
      <c r="D46" s="52">
        <v>0</v>
      </c>
      <c r="E46" s="53">
        <f>C46+D46</f>
        <v>2000000</v>
      </c>
      <c r="F46" s="51"/>
      <c r="G46" s="54"/>
      <c r="H46" s="55"/>
    </row>
    <row r="47" spans="1:8" ht="18" customHeight="1" thickBot="1" x14ac:dyDescent="0.3">
      <c r="A47" s="77" t="s">
        <v>237</v>
      </c>
      <c r="B47" s="78">
        <v>-4061788</v>
      </c>
      <c r="C47" s="79">
        <v>-2215591</v>
      </c>
      <c r="D47" s="79">
        <v>0</v>
      </c>
      <c r="E47" s="80">
        <f>SUM(E44:E46)</f>
        <v>-4654979</v>
      </c>
      <c r="F47" s="80">
        <f t="shared" ref="F47:H47" si="5">SUM(F44:F46)</f>
        <v>-4659830</v>
      </c>
      <c r="G47" s="80">
        <f t="shared" si="5"/>
        <v>-4631708</v>
      </c>
      <c r="H47" s="426">
        <f t="shared" si="5"/>
        <v>-4654654</v>
      </c>
    </row>
    <row r="48" spans="1:8" ht="15.75" thickBot="1" x14ac:dyDescent="0.3">
      <c r="A48" s="83"/>
      <c r="B48" s="84"/>
      <c r="C48" s="84"/>
      <c r="D48" s="84"/>
      <c r="E48" s="84"/>
      <c r="F48" s="84"/>
      <c r="G48" s="85"/>
      <c r="H48" s="86"/>
    </row>
  </sheetData>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1"/>
  <sheetViews>
    <sheetView view="pageBreakPreview" topLeftCell="A145" zoomScale="60" zoomScaleNormal="70" zoomScalePageLayoutView="60" workbookViewId="0">
      <selection activeCell="G190" sqref="G190"/>
    </sheetView>
  </sheetViews>
  <sheetFormatPr defaultRowHeight="15" x14ac:dyDescent="0.2"/>
  <cols>
    <col min="1" max="1" width="2.85546875" style="4" customWidth="1"/>
    <col min="2" max="2" width="10.42578125" style="6" customWidth="1"/>
    <col min="3" max="3" width="46.85546875" style="7" customWidth="1"/>
    <col min="4" max="4" width="14.28515625" style="8" customWidth="1"/>
    <col min="5" max="5" width="16.28515625" style="8" customWidth="1"/>
    <col min="6" max="6" width="13.85546875" style="8" customWidth="1"/>
    <col min="7" max="7" width="14.140625" style="8" customWidth="1"/>
    <col min="8" max="8" width="15" style="8" customWidth="1"/>
    <col min="9" max="9" width="15.5703125" style="8" customWidth="1"/>
    <col min="10" max="10" width="14.28515625" style="8" customWidth="1"/>
    <col min="11" max="11" width="15.7109375" style="4" customWidth="1"/>
    <col min="12" max="254" width="9.140625" style="4"/>
    <col min="255" max="255" width="2.85546875" style="4" customWidth="1"/>
    <col min="256" max="256" width="8.140625" style="4" customWidth="1"/>
    <col min="257" max="257" width="47.5703125" style="4" customWidth="1"/>
    <col min="258" max="258" width="1.28515625" style="4" customWidth="1"/>
    <col min="259" max="259" width="13.85546875" style="4" customWidth="1"/>
    <col min="260" max="260" width="12.5703125" style="4" customWidth="1"/>
    <col min="261" max="261" width="13.140625" style="4" customWidth="1"/>
    <col min="262" max="262" width="13.140625" style="4" bestFit="1" customWidth="1"/>
    <col min="263" max="263" width="12.7109375" style="4" customWidth="1"/>
    <col min="264" max="266" width="13.140625" style="4" bestFit="1" customWidth="1"/>
    <col min="267" max="510" width="9.140625" style="4"/>
    <col min="511" max="511" width="2.85546875" style="4" customWidth="1"/>
    <col min="512" max="512" width="8.140625" style="4" customWidth="1"/>
    <col min="513" max="513" width="47.5703125" style="4" customWidth="1"/>
    <col min="514" max="514" width="1.28515625" style="4" customWidth="1"/>
    <col min="515" max="515" width="13.85546875" style="4" customWidth="1"/>
    <col min="516" max="516" width="12.5703125" style="4" customWidth="1"/>
    <col min="517" max="517" width="13.140625" style="4" customWidth="1"/>
    <col min="518" max="518" width="13.140625" style="4" bestFit="1" customWidth="1"/>
    <col min="519" max="519" width="12.7109375" style="4" customWidth="1"/>
    <col min="520" max="522" width="13.140625" style="4" bestFit="1" customWidth="1"/>
    <col min="523" max="766" width="9.140625" style="4"/>
    <col min="767" max="767" width="2.85546875" style="4" customWidth="1"/>
    <col min="768" max="768" width="8.140625" style="4" customWidth="1"/>
    <col min="769" max="769" width="47.5703125" style="4" customWidth="1"/>
    <col min="770" max="770" width="1.28515625" style="4" customWidth="1"/>
    <col min="771" max="771" width="13.85546875" style="4" customWidth="1"/>
    <col min="772" max="772" width="12.5703125" style="4" customWidth="1"/>
    <col min="773" max="773" width="13.140625" style="4" customWidth="1"/>
    <col min="774" max="774" width="13.140625" style="4" bestFit="1" customWidth="1"/>
    <col min="775" max="775" width="12.7109375" style="4" customWidth="1"/>
    <col min="776" max="778" width="13.140625" style="4" bestFit="1" customWidth="1"/>
    <col min="779" max="1022" width="9.140625" style="4"/>
    <col min="1023" max="1023" width="2.85546875" style="4" customWidth="1"/>
    <col min="1024" max="1024" width="8.140625" style="4" customWidth="1"/>
    <col min="1025" max="1025" width="47.5703125" style="4" customWidth="1"/>
    <col min="1026" max="1026" width="1.28515625" style="4" customWidth="1"/>
    <col min="1027" max="1027" width="13.85546875" style="4" customWidth="1"/>
    <col min="1028" max="1028" width="12.5703125" style="4" customWidth="1"/>
    <col min="1029" max="1029" width="13.140625" style="4" customWidth="1"/>
    <col min="1030" max="1030" width="13.140625" style="4" bestFit="1" customWidth="1"/>
    <col min="1031" max="1031" width="12.7109375" style="4" customWidth="1"/>
    <col min="1032" max="1034" width="13.140625" style="4" bestFit="1" customWidth="1"/>
    <col min="1035" max="1278" width="9.140625" style="4"/>
    <col min="1279" max="1279" width="2.85546875" style="4" customWidth="1"/>
    <col min="1280" max="1280" width="8.140625" style="4" customWidth="1"/>
    <col min="1281" max="1281" width="47.5703125" style="4" customWidth="1"/>
    <col min="1282" max="1282" width="1.28515625" style="4" customWidth="1"/>
    <col min="1283" max="1283" width="13.85546875" style="4" customWidth="1"/>
    <col min="1284" max="1284" width="12.5703125" style="4" customWidth="1"/>
    <col min="1285" max="1285" width="13.140625" style="4" customWidth="1"/>
    <col min="1286" max="1286" width="13.140625" style="4" bestFit="1" customWidth="1"/>
    <col min="1287" max="1287" width="12.7109375" style="4" customWidth="1"/>
    <col min="1288" max="1290" width="13.140625" style="4" bestFit="1" customWidth="1"/>
    <col min="1291" max="1534" width="9.140625" style="4"/>
    <col min="1535" max="1535" width="2.85546875" style="4" customWidth="1"/>
    <col min="1536" max="1536" width="8.140625" style="4" customWidth="1"/>
    <col min="1537" max="1537" width="47.5703125" style="4" customWidth="1"/>
    <col min="1538" max="1538" width="1.28515625" style="4" customWidth="1"/>
    <col min="1539" max="1539" width="13.85546875" style="4" customWidth="1"/>
    <col min="1540" max="1540" width="12.5703125" style="4" customWidth="1"/>
    <col min="1541" max="1541" width="13.140625" style="4" customWidth="1"/>
    <col min="1542" max="1542" width="13.140625" style="4" bestFit="1" customWidth="1"/>
    <col min="1543" max="1543" width="12.7109375" style="4" customWidth="1"/>
    <col min="1544" max="1546" width="13.140625" style="4" bestFit="1" customWidth="1"/>
    <col min="1547" max="1790" width="9.140625" style="4"/>
    <col min="1791" max="1791" width="2.85546875" style="4" customWidth="1"/>
    <col min="1792" max="1792" width="8.140625" style="4" customWidth="1"/>
    <col min="1793" max="1793" width="47.5703125" style="4" customWidth="1"/>
    <col min="1794" max="1794" width="1.28515625" style="4" customWidth="1"/>
    <col min="1795" max="1795" width="13.85546875" style="4" customWidth="1"/>
    <col min="1796" max="1796" width="12.5703125" style="4" customWidth="1"/>
    <col min="1797" max="1797" width="13.140625" style="4" customWidth="1"/>
    <col min="1798" max="1798" width="13.140625" style="4" bestFit="1" customWidth="1"/>
    <col min="1799" max="1799" width="12.7109375" style="4" customWidth="1"/>
    <col min="1800" max="1802" width="13.140625" style="4" bestFit="1" customWidth="1"/>
    <col min="1803" max="2046" width="9.140625" style="4"/>
    <col min="2047" max="2047" width="2.85546875" style="4" customWidth="1"/>
    <col min="2048" max="2048" width="8.140625" style="4" customWidth="1"/>
    <col min="2049" max="2049" width="47.5703125" style="4" customWidth="1"/>
    <col min="2050" max="2050" width="1.28515625" style="4" customWidth="1"/>
    <col min="2051" max="2051" width="13.85546875" style="4" customWidth="1"/>
    <col min="2052" max="2052" width="12.5703125" style="4" customWidth="1"/>
    <col min="2053" max="2053" width="13.140625" style="4" customWidth="1"/>
    <col min="2054" max="2054" width="13.140625" style="4" bestFit="1" customWidth="1"/>
    <col min="2055" max="2055" width="12.7109375" style="4" customWidth="1"/>
    <col min="2056" max="2058" width="13.140625" style="4" bestFit="1" customWidth="1"/>
    <col min="2059" max="2302" width="9.140625" style="4"/>
    <col min="2303" max="2303" width="2.85546875" style="4" customWidth="1"/>
    <col min="2304" max="2304" width="8.140625" style="4" customWidth="1"/>
    <col min="2305" max="2305" width="47.5703125" style="4" customWidth="1"/>
    <col min="2306" max="2306" width="1.28515625" style="4" customWidth="1"/>
    <col min="2307" max="2307" width="13.85546875" style="4" customWidth="1"/>
    <col min="2308" max="2308" width="12.5703125" style="4" customWidth="1"/>
    <col min="2309" max="2309" width="13.140625" style="4" customWidth="1"/>
    <col min="2310" max="2310" width="13.140625" style="4" bestFit="1" customWidth="1"/>
    <col min="2311" max="2311" width="12.7109375" style="4" customWidth="1"/>
    <col min="2312" max="2314" width="13.140625" style="4" bestFit="1" customWidth="1"/>
    <col min="2315" max="2558" width="9.140625" style="4"/>
    <col min="2559" max="2559" width="2.85546875" style="4" customWidth="1"/>
    <col min="2560" max="2560" width="8.140625" style="4" customWidth="1"/>
    <col min="2561" max="2561" width="47.5703125" style="4" customWidth="1"/>
    <col min="2562" max="2562" width="1.28515625" style="4" customWidth="1"/>
    <col min="2563" max="2563" width="13.85546875" style="4" customWidth="1"/>
    <col min="2564" max="2564" width="12.5703125" style="4" customWidth="1"/>
    <col min="2565" max="2565" width="13.140625" style="4" customWidth="1"/>
    <col min="2566" max="2566" width="13.140625" style="4" bestFit="1" customWidth="1"/>
    <col min="2567" max="2567" width="12.7109375" style="4" customWidth="1"/>
    <col min="2568" max="2570" width="13.140625" style="4" bestFit="1" customWidth="1"/>
    <col min="2571" max="2814" width="9.140625" style="4"/>
    <col min="2815" max="2815" width="2.85546875" style="4" customWidth="1"/>
    <col min="2816" max="2816" width="8.140625" style="4" customWidth="1"/>
    <col min="2817" max="2817" width="47.5703125" style="4" customWidth="1"/>
    <col min="2818" max="2818" width="1.28515625" style="4" customWidth="1"/>
    <col min="2819" max="2819" width="13.85546875" style="4" customWidth="1"/>
    <col min="2820" max="2820" width="12.5703125" style="4" customWidth="1"/>
    <col min="2821" max="2821" width="13.140625" style="4" customWidth="1"/>
    <col min="2822" max="2822" width="13.140625" style="4" bestFit="1" customWidth="1"/>
    <col min="2823" max="2823" width="12.7109375" style="4" customWidth="1"/>
    <col min="2824" max="2826" width="13.140625" style="4" bestFit="1" customWidth="1"/>
    <col min="2827" max="3070" width="9.140625" style="4"/>
    <col min="3071" max="3071" width="2.85546875" style="4" customWidth="1"/>
    <col min="3072" max="3072" width="8.140625" style="4" customWidth="1"/>
    <col min="3073" max="3073" width="47.5703125" style="4" customWidth="1"/>
    <col min="3074" max="3074" width="1.28515625" style="4" customWidth="1"/>
    <col min="3075" max="3075" width="13.85546875" style="4" customWidth="1"/>
    <col min="3076" max="3076" width="12.5703125" style="4" customWidth="1"/>
    <col min="3077" max="3077" width="13.140625" style="4" customWidth="1"/>
    <col min="3078" max="3078" width="13.140625" style="4" bestFit="1" customWidth="1"/>
    <col min="3079" max="3079" width="12.7109375" style="4" customWidth="1"/>
    <col min="3080" max="3082" width="13.140625" style="4" bestFit="1" customWidth="1"/>
    <col min="3083" max="3326" width="9.140625" style="4"/>
    <col min="3327" max="3327" width="2.85546875" style="4" customWidth="1"/>
    <col min="3328" max="3328" width="8.140625" style="4" customWidth="1"/>
    <col min="3329" max="3329" width="47.5703125" style="4" customWidth="1"/>
    <col min="3330" max="3330" width="1.28515625" style="4" customWidth="1"/>
    <col min="3331" max="3331" width="13.85546875" style="4" customWidth="1"/>
    <col min="3332" max="3332" width="12.5703125" style="4" customWidth="1"/>
    <col min="3333" max="3333" width="13.140625" style="4" customWidth="1"/>
    <col min="3334" max="3334" width="13.140625" style="4" bestFit="1" customWidth="1"/>
    <col min="3335" max="3335" width="12.7109375" style="4" customWidth="1"/>
    <col min="3336" max="3338" width="13.140625" style="4" bestFit="1" customWidth="1"/>
    <col min="3339" max="3582" width="9.140625" style="4"/>
    <col min="3583" max="3583" width="2.85546875" style="4" customWidth="1"/>
    <col min="3584" max="3584" width="8.140625" style="4" customWidth="1"/>
    <col min="3585" max="3585" width="47.5703125" style="4" customWidth="1"/>
    <col min="3586" max="3586" width="1.28515625" style="4" customWidth="1"/>
    <col min="3587" max="3587" width="13.85546875" style="4" customWidth="1"/>
    <col min="3588" max="3588" width="12.5703125" style="4" customWidth="1"/>
    <col min="3589" max="3589" width="13.140625" style="4" customWidth="1"/>
    <col min="3590" max="3590" width="13.140625" style="4" bestFit="1" customWidth="1"/>
    <col min="3591" max="3591" width="12.7109375" style="4" customWidth="1"/>
    <col min="3592" max="3594" width="13.140625" style="4" bestFit="1" customWidth="1"/>
    <col min="3595" max="3838" width="9.140625" style="4"/>
    <col min="3839" max="3839" width="2.85546875" style="4" customWidth="1"/>
    <col min="3840" max="3840" width="8.140625" style="4" customWidth="1"/>
    <col min="3841" max="3841" width="47.5703125" style="4" customWidth="1"/>
    <col min="3842" max="3842" width="1.28515625" style="4" customWidth="1"/>
    <col min="3843" max="3843" width="13.85546875" style="4" customWidth="1"/>
    <col min="3844" max="3844" width="12.5703125" style="4" customWidth="1"/>
    <col min="3845" max="3845" width="13.140625" style="4" customWidth="1"/>
    <col min="3846" max="3846" width="13.140625" style="4" bestFit="1" customWidth="1"/>
    <col min="3847" max="3847" width="12.7109375" style="4" customWidth="1"/>
    <col min="3848" max="3850" width="13.140625" style="4" bestFit="1" customWidth="1"/>
    <col min="3851" max="4094" width="9.140625" style="4"/>
    <col min="4095" max="4095" width="2.85546875" style="4" customWidth="1"/>
    <col min="4096" max="4096" width="8.140625" style="4" customWidth="1"/>
    <col min="4097" max="4097" width="47.5703125" style="4" customWidth="1"/>
    <col min="4098" max="4098" width="1.28515625" style="4" customWidth="1"/>
    <col min="4099" max="4099" width="13.85546875" style="4" customWidth="1"/>
    <col min="4100" max="4100" width="12.5703125" style="4" customWidth="1"/>
    <col min="4101" max="4101" width="13.140625" style="4" customWidth="1"/>
    <col min="4102" max="4102" width="13.140625" style="4" bestFit="1" customWidth="1"/>
    <col min="4103" max="4103" width="12.7109375" style="4" customWidth="1"/>
    <col min="4104" max="4106" width="13.140625" style="4" bestFit="1" customWidth="1"/>
    <col min="4107" max="4350" width="9.140625" style="4"/>
    <col min="4351" max="4351" width="2.85546875" style="4" customWidth="1"/>
    <col min="4352" max="4352" width="8.140625" style="4" customWidth="1"/>
    <col min="4353" max="4353" width="47.5703125" style="4" customWidth="1"/>
    <col min="4354" max="4354" width="1.28515625" style="4" customWidth="1"/>
    <col min="4355" max="4355" width="13.85546875" style="4" customWidth="1"/>
    <col min="4356" max="4356" width="12.5703125" style="4" customWidth="1"/>
    <col min="4357" max="4357" width="13.140625" style="4" customWidth="1"/>
    <col min="4358" max="4358" width="13.140625" style="4" bestFit="1" customWidth="1"/>
    <col min="4359" max="4359" width="12.7109375" style="4" customWidth="1"/>
    <col min="4360" max="4362" width="13.140625" style="4" bestFit="1" customWidth="1"/>
    <col min="4363" max="4606" width="9.140625" style="4"/>
    <col min="4607" max="4607" width="2.85546875" style="4" customWidth="1"/>
    <col min="4608" max="4608" width="8.140625" style="4" customWidth="1"/>
    <col min="4609" max="4609" width="47.5703125" style="4" customWidth="1"/>
    <col min="4610" max="4610" width="1.28515625" style="4" customWidth="1"/>
    <col min="4611" max="4611" width="13.85546875" style="4" customWidth="1"/>
    <col min="4612" max="4612" width="12.5703125" style="4" customWidth="1"/>
    <col min="4613" max="4613" width="13.140625" style="4" customWidth="1"/>
    <col min="4614" max="4614" width="13.140625" style="4" bestFit="1" customWidth="1"/>
    <col min="4615" max="4615" width="12.7109375" style="4" customWidth="1"/>
    <col min="4616" max="4618" width="13.140625" style="4" bestFit="1" customWidth="1"/>
    <col min="4619" max="4862" width="9.140625" style="4"/>
    <col min="4863" max="4863" width="2.85546875" style="4" customWidth="1"/>
    <col min="4864" max="4864" width="8.140625" style="4" customWidth="1"/>
    <col min="4865" max="4865" width="47.5703125" style="4" customWidth="1"/>
    <col min="4866" max="4866" width="1.28515625" style="4" customWidth="1"/>
    <col min="4867" max="4867" width="13.85546875" style="4" customWidth="1"/>
    <col min="4868" max="4868" width="12.5703125" style="4" customWidth="1"/>
    <col min="4869" max="4869" width="13.140625" style="4" customWidth="1"/>
    <col min="4870" max="4870" width="13.140625" style="4" bestFit="1" customWidth="1"/>
    <col min="4871" max="4871" width="12.7109375" style="4" customWidth="1"/>
    <col min="4872" max="4874" width="13.140625" style="4" bestFit="1" customWidth="1"/>
    <col min="4875" max="5118" width="9.140625" style="4"/>
    <col min="5119" max="5119" width="2.85546875" style="4" customWidth="1"/>
    <col min="5120" max="5120" width="8.140625" style="4" customWidth="1"/>
    <col min="5121" max="5121" width="47.5703125" style="4" customWidth="1"/>
    <col min="5122" max="5122" width="1.28515625" style="4" customWidth="1"/>
    <col min="5123" max="5123" width="13.85546875" style="4" customWidth="1"/>
    <col min="5124" max="5124" width="12.5703125" style="4" customWidth="1"/>
    <col min="5125" max="5125" width="13.140625" style="4" customWidth="1"/>
    <col min="5126" max="5126" width="13.140625" style="4" bestFit="1" customWidth="1"/>
    <col min="5127" max="5127" width="12.7109375" style="4" customWidth="1"/>
    <col min="5128" max="5130" width="13.140625" style="4" bestFit="1" customWidth="1"/>
    <col min="5131" max="5374" width="9.140625" style="4"/>
    <col min="5375" max="5375" width="2.85546875" style="4" customWidth="1"/>
    <col min="5376" max="5376" width="8.140625" style="4" customWidth="1"/>
    <col min="5377" max="5377" width="47.5703125" style="4" customWidth="1"/>
    <col min="5378" max="5378" width="1.28515625" style="4" customWidth="1"/>
    <col min="5379" max="5379" width="13.85546875" style="4" customWidth="1"/>
    <col min="5380" max="5380" width="12.5703125" style="4" customWidth="1"/>
    <col min="5381" max="5381" width="13.140625" style="4" customWidth="1"/>
    <col min="5382" max="5382" width="13.140625" style="4" bestFit="1" customWidth="1"/>
    <col min="5383" max="5383" width="12.7109375" style="4" customWidth="1"/>
    <col min="5384" max="5386" width="13.140625" style="4" bestFit="1" customWidth="1"/>
    <col min="5387" max="5630" width="9.140625" style="4"/>
    <col min="5631" max="5631" width="2.85546875" style="4" customWidth="1"/>
    <col min="5632" max="5632" width="8.140625" style="4" customWidth="1"/>
    <col min="5633" max="5633" width="47.5703125" style="4" customWidth="1"/>
    <col min="5634" max="5634" width="1.28515625" style="4" customWidth="1"/>
    <col min="5635" max="5635" width="13.85546875" style="4" customWidth="1"/>
    <col min="5636" max="5636" width="12.5703125" style="4" customWidth="1"/>
    <col min="5637" max="5637" width="13.140625" style="4" customWidth="1"/>
    <col min="5638" max="5638" width="13.140625" style="4" bestFit="1" customWidth="1"/>
    <col min="5639" max="5639" width="12.7109375" style="4" customWidth="1"/>
    <col min="5640" max="5642" width="13.140625" style="4" bestFit="1" customWidth="1"/>
    <col min="5643" max="5886" width="9.140625" style="4"/>
    <col min="5887" max="5887" width="2.85546875" style="4" customWidth="1"/>
    <col min="5888" max="5888" width="8.140625" style="4" customWidth="1"/>
    <col min="5889" max="5889" width="47.5703125" style="4" customWidth="1"/>
    <col min="5890" max="5890" width="1.28515625" style="4" customWidth="1"/>
    <col min="5891" max="5891" width="13.85546875" style="4" customWidth="1"/>
    <col min="5892" max="5892" width="12.5703125" style="4" customWidth="1"/>
    <col min="5893" max="5893" width="13.140625" style="4" customWidth="1"/>
    <col min="5894" max="5894" width="13.140625" style="4" bestFit="1" customWidth="1"/>
    <col min="5895" max="5895" width="12.7109375" style="4" customWidth="1"/>
    <col min="5896" max="5898" width="13.140625" style="4" bestFit="1" customWidth="1"/>
    <col min="5899" max="6142" width="9.140625" style="4"/>
    <col min="6143" max="6143" width="2.85546875" style="4" customWidth="1"/>
    <col min="6144" max="6144" width="8.140625" style="4" customWidth="1"/>
    <col min="6145" max="6145" width="47.5703125" style="4" customWidth="1"/>
    <col min="6146" max="6146" width="1.28515625" style="4" customWidth="1"/>
    <col min="6147" max="6147" width="13.85546875" style="4" customWidth="1"/>
    <col min="6148" max="6148" width="12.5703125" style="4" customWidth="1"/>
    <col min="6149" max="6149" width="13.140625" style="4" customWidth="1"/>
    <col min="6150" max="6150" width="13.140625" style="4" bestFit="1" customWidth="1"/>
    <col min="6151" max="6151" width="12.7109375" style="4" customWidth="1"/>
    <col min="6152" max="6154" width="13.140625" style="4" bestFit="1" customWidth="1"/>
    <col min="6155" max="6398" width="9.140625" style="4"/>
    <col min="6399" max="6399" width="2.85546875" style="4" customWidth="1"/>
    <col min="6400" max="6400" width="8.140625" style="4" customWidth="1"/>
    <col min="6401" max="6401" width="47.5703125" style="4" customWidth="1"/>
    <col min="6402" max="6402" width="1.28515625" style="4" customWidth="1"/>
    <col min="6403" max="6403" width="13.85546875" style="4" customWidth="1"/>
    <col min="6404" max="6404" width="12.5703125" style="4" customWidth="1"/>
    <col min="6405" max="6405" width="13.140625" style="4" customWidth="1"/>
    <col min="6406" max="6406" width="13.140625" style="4" bestFit="1" customWidth="1"/>
    <col min="6407" max="6407" width="12.7109375" style="4" customWidth="1"/>
    <col min="6408" max="6410" width="13.140625" style="4" bestFit="1" customWidth="1"/>
    <col min="6411" max="6654" width="9.140625" style="4"/>
    <col min="6655" max="6655" width="2.85546875" style="4" customWidth="1"/>
    <col min="6656" max="6656" width="8.140625" style="4" customWidth="1"/>
    <col min="6657" max="6657" width="47.5703125" style="4" customWidth="1"/>
    <col min="6658" max="6658" width="1.28515625" style="4" customWidth="1"/>
    <col min="6659" max="6659" width="13.85546875" style="4" customWidth="1"/>
    <col min="6660" max="6660" width="12.5703125" style="4" customWidth="1"/>
    <col min="6661" max="6661" width="13.140625" style="4" customWidth="1"/>
    <col min="6662" max="6662" width="13.140625" style="4" bestFit="1" customWidth="1"/>
    <col min="6663" max="6663" width="12.7109375" style="4" customWidth="1"/>
    <col min="6664" max="6666" width="13.140625" style="4" bestFit="1" customWidth="1"/>
    <col min="6667" max="6910" width="9.140625" style="4"/>
    <col min="6911" max="6911" width="2.85546875" style="4" customWidth="1"/>
    <col min="6912" max="6912" width="8.140625" style="4" customWidth="1"/>
    <col min="6913" max="6913" width="47.5703125" style="4" customWidth="1"/>
    <col min="6914" max="6914" width="1.28515625" style="4" customWidth="1"/>
    <col min="6915" max="6915" width="13.85546875" style="4" customWidth="1"/>
    <col min="6916" max="6916" width="12.5703125" style="4" customWidth="1"/>
    <col min="6917" max="6917" width="13.140625" style="4" customWidth="1"/>
    <col min="6918" max="6918" width="13.140625" style="4" bestFit="1" customWidth="1"/>
    <col min="6919" max="6919" width="12.7109375" style="4" customWidth="1"/>
    <col min="6920" max="6922" width="13.140625" style="4" bestFit="1" customWidth="1"/>
    <col min="6923" max="7166" width="9.140625" style="4"/>
    <col min="7167" max="7167" width="2.85546875" style="4" customWidth="1"/>
    <col min="7168" max="7168" width="8.140625" style="4" customWidth="1"/>
    <col min="7169" max="7169" width="47.5703125" style="4" customWidth="1"/>
    <col min="7170" max="7170" width="1.28515625" style="4" customWidth="1"/>
    <col min="7171" max="7171" width="13.85546875" style="4" customWidth="1"/>
    <col min="7172" max="7172" width="12.5703125" style="4" customWidth="1"/>
    <col min="7173" max="7173" width="13.140625" style="4" customWidth="1"/>
    <col min="7174" max="7174" width="13.140625" style="4" bestFit="1" customWidth="1"/>
    <col min="7175" max="7175" width="12.7109375" style="4" customWidth="1"/>
    <col min="7176" max="7178" width="13.140625" style="4" bestFit="1" customWidth="1"/>
    <col min="7179" max="7422" width="9.140625" style="4"/>
    <col min="7423" max="7423" width="2.85546875" style="4" customWidth="1"/>
    <col min="7424" max="7424" width="8.140625" style="4" customWidth="1"/>
    <col min="7425" max="7425" width="47.5703125" style="4" customWidth="1"/>
    <col min="7426" max="7426" width="1.28515625" style="4" customWidth="1"/>
    <col min="7427" max="7427" width="13.85546875" style="4" customWidth="1"/>
    <col min="7428" max="7428" width="12.5703125" style="4" customWidth="1"/>
    <col min="7429" max="7429" width="13.140625" style="4" customWidth="1"/>
    <col min="7430" max="7430" width="13.140625" style="4" bestFit="1" customWidth="1"/>
    <col min="7431" max="7431" width="12.7109375" style="4" customWidth="1"/>
    <col min="7432" max="7434" width="13.140625" style="4" bestFit="1" customWidth="1"/>
    <col min="7435" max="7678" width="9.140625" style="4"/>
    <col min="7679" max="7679" width="2.85546875" style="4" customWidth="1"/>
    <col min="7680" max="7680" width="8.140625" style="4" customWidth="1"/>
    <col min="7681" max="7681" width="47.5703125" style="4" customWidth="1"/>
    <col min="7682" max="7682" width="1.28515625" style="4" customWidth="1"/>
    <col min="7683" max="7683" width="13.85546875" style="4" customWidth="1"/>
    <col min="7684" max="7684" width="12.5703125" style="4" customWidth="1"/>
    <col min="7685" max="7685" width="13.140625" style="4" customWidth="1"/>
    <col min="7686" max="7686" width="13.140625" style="4" bestFit="1" customWidth="1"/>
    <col min="7687" max="7687" width="12.7109375" style="4" customWidth="1"/>
    <col min="7688" max="7690" width="13.140625" style="4" bestFit="1" customWidth="1"/>
    <col min="7691" max="7934" width="9.140625" style="4"/>
    <col min="7935" max="7935" width="2.85546875" style="4" customWidth="1"/>
    <col min="7936" max="7936" width="8.140625" style="4" customWidth="1"/>
    <col min="7937" max="7937" width="47.5703125" style="4" customWidth="1"/>
    <col min="7938" max="7938" width="1.28515625" style="4" customWidth="1"/>
    <col min="7939" max="7939" width="13.85546875" style="4" customWidth="1"/>
    <col min="7940" max="7940" width="12.5703125" style="4" customWidth="1"/>
    <col min="7941" max="7941" width="13.140625" style="4" customWidth="1"/>
    <col min="7942" max="7942" width="13.140625" style="4" bestFit="1" customWidth="1"/>
    <col min="7943" max="7943" width="12.7109375" style="4" customWidth="1"/>
    <col min="7944" max="7946" width="13.140625" style="4" bestFit="1" customWidth="1"/>
    <col min="7947" max="8190" width="9.140625" style="4"/>
    <col min="8191" max="8191" width="2.85546875" style="4" customWidth="1"/>
    <col min="8192" max="8192" width="8.140625" style="4" customWidth="1"/>
    <col min="8193" max="8193" width="47.5703125" style="4" customWidth="1"/>
    <col min="8194" max="8194" width="1.28515625" style="4" customWidth="1"/>
    <col min="8195" max="8195" width="13.85546875" style="4" customWidth="1"/>
    <col min="8196" max="8196" width="12.5703125" style="4" customWidth="1"/>
    <col min="8197" max="8197" width="13.140625" style="4" customWidth="1"/>
    <col min="8198" max="8198" width="13.140625" style="4" bestFit="1" customWidth="1"/>
    <col min="8199" max="8199" width="12.7109375" style="4" customWidth="1"/>
    <col min="8200" max="8202" width="13.140625" style="4" bestFit="1" customWidth="1"/>
    <col min="8203" max="8446" width="9.140625" style="4"/>
    <col min="8447" max="8447" width="2.85546875" style="4" customWidth="1"/>
    <col min="8448" max="8448" width="8.140625" style="4" customWidth="1"/>
    <col min="8449" max="8449" width="47.5703125" style="4" customWidth="1"/>
    <col min="8450" max="8450" width="1.28515625" style="4" customWidth="1"/>
    <col min="8451" max="8451" width="13.85546875" style="4" customWidth="1"/>
    <col min="8452" max="8452" width="12.5703125" style="4" customWidth="1"/>
    <col min="8453" max="8453" width="13.140625" style="4" customWidth="1"/>
    <col min="8454" max="8454" width="13.140625" style="4" bestFit="1" customWidth="1"/>
    <col min="8455" max="8455" width="12.7109375" style="4" customWidth="1"/>
    <col min="8456" max="8458" width="13.140625" style="4" bestFit="1" customWidth="1"/>
    <col min="8459" max="8702" width="9.140625" style="4"/>
    <col min="8703" max="8703" width="2.85546875" style="4" customWidth="1"/>
    <col min="8704" max="8704" width="8.140625" style="4" customWidth="1"/>
    <col min="8705" max="8705" width="47.5703125" style="4" customWidth="1"/>
    <col min="8706" max="8706" width="1.28515625" style="4" customWidth="1"/>
    <col min="8707" max="8707" width="13.85546875" style="4" customWidth="1"/>
    <col min="8708" max="8708" width="12.5703125" style="4" customWidth="1"/>
    <col min="8709" max="8709" width="13.140625" style="4" customWidth="1"/>
    <col min="8710" max="8710" width="13.140625" style="4" bestFit="1" customWidth="1"/>
    <col min="8711" max="8711" width="12.7109375" style="4" customWidth="1"/>
    <col min="8712" max="8714" width="13.140625" style="4" bestFit="1" customWidth="1"/>
    <col min="8715" max="8958" width="9.140625" style="4"/>
    <col min="8959" max="8959" width="2.85546875" style="4" customWidth="1"/>
    <col min="8960" max="8960" width="8.140625" style="4" customWidth="1"/>
    <col min="8961" max="8961" width="47.5703125" style="4" customWidth="1"/>
    <col min="8962" max="8962" width="1.28515625" style="4" customWidth="1"/>
    <col min="8963" max="8963" width="13.85546875" style="4" customWidth="1"/>
    <col min="8964" max="8964" width="12.5703125" style="4" customWidth="1"/>
    <col min="8965" max="8965" width="13.140625" style="4" customWidth="1"/>
    <col min="8966" max="8966" width="13.140625" style="4" bestFit="1" customWidth="1"/>
    <col min="8967" max="8967" width="12.7109375" style="4" customWidth="1"/>
    <col min="8968" max="8970" width="13.140625" style="4" bestFit="1" customWidth="1"/>
    <col min="8971" max="9214" width="9.140625" style="4"/>
    <col min="9215" max="9215" width="2.85546875" style="4" customWidth="1"/>
    <col min="9216" max="9216" width="8.140625" style="4" customWidth="1"/>
    <col min="9217" max="9217" width="47.5703125" style="4" customWidth="1"/>
    <col min="9218" max="9218" width="1.28515625" style="4" customWidth="1"/>
    <col min="9219" max="9219" width="13.85546875" style="4" customWidth="1"/>
    <col min="9220" max="9220" width="12.5703125" style="4" customWidth="1"/>
    <col min="9221" max="9221" width="13.140625" style="4" customWidth="1"/>
    <col min="9222" max="9222" width="13.140625" style="4" bestFit="1" customWidth="1"/>
    <col min="9223" max="9223" width="12.7109375" style="4" customWidth="1"/>
    <col min="9224" max="9226" width="13.140625" style="4" bestFit="1" customWidth="1"/>
    <col min="9227" max="9470" width="9.140625" style="4"/>
    <col min="9471" max="9471" width="2.85546875" style="4" customWidth="1"/>
    <col min="9472" max="9472" width="8.140625" style="4" customWidth="1"/>
    <col min="9473" max="9473" width="47.5703125" style="4" customWidth="1"/>
    <col min="9474" max="9474" width="1.28515625" style="4" customWidth="1"/>
    <col min="9475" max="9475" width="13.85546875" style="4" customWidth="1"/>
    <col min="9476" max="9476" width="12.5703125" style="4" customWidth="1"/>
    <col min="9477" max="9477" width="13.140625" style="4" customWidth="1"/>
    <col min="9478" max="9478" width="13.140625" style="4" bestFit="1" customWidth="1"/>
    <col min="9479" max="9479" width="12.7109375" style="4" customWidth="1"/>
    <col min="9480" max="9482" width="13.140625" style="4" bestFit="1" customWidth="1"/>
    <col min="9483" max="9726" width="9.140625" style="4"/>
    <col min="9727" max="9727" width="2.85546875" style="4" customWidth="1"/>
    <col min="9728" max="9728" width="8.140625" style="4" customWidth="1"/>
    <col min="9729" max="9729" width="47.5703125" style="4" customWidth="1"/>
    <col min="9730" max="9730" width="1.28515625" style="4" customWidth="1"/>
    <col min="9731" max="9731" width="13.85546875" style="4" customWidth="1"/>
    <col min="9732" max="9732" width="12.5703125" style="4" customWidth="1"/>
    <col min="9733" max="9733" width="13.140625" style="4" customWidth="1"/>
    <col min="9734" max="9734" width="13.140625" style="4" bestFit="1" customWidth="1"/>
    <col min="9735" max="9735" width="12.7109375" style="4" customWidth="1"/>
    <col min="9736" max="9738" width="13.140625" style="4" bestFit="1" customWidth="1"/>
    <col min="9739" max="9982" width="9.140625" style="4"/>
    <col min="9983" max="9983" width="2.85546875" style="4" customWidth="1"/>
    <col min="9984" max="9984" width="8.140625" style="4" customWidth="1"/>
    <col min="9985" max="9985" width="47.5703125" style="4" customWidth="1"/>
    <col min="9986" max="9986" width="1.28515625" style="4" customWidth="1"/>
    <col min="9987" max="9987" width="13.85546875" style="4" customWidth="1"/>
    <col min="9988" max="9988" width="12.5703125" style="4" customWidth="1"/>
    <col min="9989" max="9989" width="13.140625" style="4" customWidth="1"/>
    <col min="9990" max="9990" width="13.140625" style="4" bestFit="1" customWidth="1"/>
    <col min="9991" max="9991" width="12.7109375" style="4" customWidth="1"/>
    <col min="9992" max="9994" width="13.140625" style="4" bestFit="1" customWidth="1"/>
    <col min="9995" max="10238" width="9.140625" style="4"/>
    <col min="10239" max="10239" width="2.85546875" style="4" customWidth="1"/>
    <col min="10240" max="10240" width="8.140625" style="4" customWidth="1"/>
    <col min="10241" max="10241" width="47.5703125" style="4" customWidth="1"/>
    <col min="10242" max="10242" width="1.28515625" style="4" customWidth="1"/>
    <col min="10243" max="10243" width="13.85546875" style="4" customWidth="1"/>
    <col min="10244" max="10244" width="12.5703125" style="4" customWidth="1"/>
    <col min="10245" max="10245" width="13.140625" style="4" customWidth="1"/>
    <col min="10246" max="10246" width="13.140625" style="4" bestFit="1" customWidth="1"/>
    <col min="10247" max="10247" width="12.7109375" style="4" customWidth="1"/>
    <col min="10248" max="10250" width="13.140625" style="4" bestFit="1" customWidth="1"/>
    <col min="10251" max="10494" width="9.140625" style="4"/>
    <col min="10495" max="10495" width="2.85546875" style="4" customWidth="1"/>
    <col min="10496" max="10496" width="8.140625" style="4" customWidth="1"/>
    <col min="10497" max="10497" width="47.5703125" style="4" customWidth="1"/>
    <col min="10498" max="10498" width="1.28515625" style="4" customWidth="1"/>
    <col min="10499" max="10499" width="13.85546875" style="4" customWidth="1"/>
    <col min="10500" max="10500" width="12.5703125" style="4" customWidth="1"/>
    <col min="10501" max="10501" width="13.140625" style="4" customWidth="1"/>
    <col min="10502" max="10502" width="13.140625" style="4" bestFit="1" customWidth="1"/>
    <col min="10503" max="10503" width="12.7109375" style="4" customWidth="1"/>
    <col min="10504" max="10506" width="13.140625" style="4" bestFit="1" customWidth="1"/>
    <col min="10507" max="10750" width="9.140625" style="4"/>
    <col min="10751" max="10751" width="2.85546875" style="4" customWidth="1"/>
    <col min="10752" max="10752" width="8.140625" style="4" customWidth="1"/>
    <col min="10753" max="10753" width="47.5703125" style="4" customWidth="1"/>
    <col min="10754" max="10754" width="1.28515625" style="4" customWidth="1"/>
    <col min="10755" max="10755" width="13.85546875" style="4" customWidth="1"/>
    <col min="10756" max="10756" width="12.5703125" style="4" customWidth="1"/>
    <col min="10757" max="10757" width="13.140625" style="4" customWidth="1"/>
    <col min="10758" max="10758" width="13.140625" style="4" bestFit="1" customWidth="1"/>
    <col min="10759" max="10759" width="12.7109375" style="4" customWidth="1"/>
    <col min="10760" max="10762" width="13.140625" style="4" bestFit="1" customWidth="1"/>
    <col min="10763" max="11006" width="9.140625" style="4"/>
    <col min="11007" max="11007" width="2.85546875" style="4" customWidth="1"/>
    <col min="11008" max="11008" width="8.140625" style="4" customWidth="1"/>
    <col min="11009" max="11009" width="47.5703125" style="4" customWidth="1"/>
    <col min="11010" max="11010" width="1.28515625" style="4" customWidth="1"/>
    <col min="11011" max="11011" width="13.85546875" style="4" customWidth="1"/>
    <col min="11012" max="11012" width="12.5703125" style="4" customWidth="1"/>
    <col min="11013" max="11013" width="13.140625" style="4" customWidth="1"/>
    <col min="11014" max="11014" width="13.140625" style="4" bestFit="1" customWidth="1"/>
    <col min="11015" max="11015" width="12.7109375" style="4" customWidth="1"/>
    <col min="11016" max="11018" width="13.140625" style="4" bestFit="1" customWidth="1"/>
    <col min="11019" max="11262" width="9.140625" style="4"/>
    <col min="11263" max="11263" width="2.85546875" style="4" customWidth="1"/>
    <col min="11264" max="11264" width="8.140625" style="4" customWidth="1"/>
    <col min="11265" max="11265" width="47.5703125" style="4" customWidth="1"/>
    <col min="11266" max="11266" width="1.28515625" style="4" customWidth="1"/>
    <col min="11267" max="11267" width="13.85546875" style="4" customWidth="1"/>
    <col min="11268" max="11268" width="12.5703125" style="4" customWidth="1"/>
    <col min="11269" max="11269" width="13.140625" style="4" customWidth="1"/>
    <col min="11270" max="11270" width="13.140625" style="4" bestFit="1" customWidth="1"/>
    <col min="11271" max="11271" width="12.7109375" style="4" customWidth="1"/>
    <col min="11272" max="11274" width="13.140625" style="4" bestFit="1" customWidth="1"/>
    <col min="11275" max="11518" width="9.140625" style="4"/>
    <col min="11519" max="11519" width="2.85546875" style="4" customWidth="1"/>
    <col min="11520" max="11520" width="8.140625" style="4" customWidth="1"/>
    <col min="11521" max="11521" width="47.5703125" style="4" customWidth="1"/>
    <col min="11522" max="11522" width="1.28515625" style="4" customWidth="1"/>
    <col min="11523" max="11523" width="13.85546875" style="4" customWidth="1"/>
    <col min="11524" max="11524" width="12.5703125" style="4" customWidth="1"/>
    <col min="11525" max="11525" width="13.140625" style="4" customWidth="1"/>
    <col min="11526" max="11526" width="13.140625" style="4" bestFit="1" customWidth="1"/>
    <col min="11527" max="11527" width="12.7109375" style="4" customWidth="1"/>
    <col min="11528" max="11530" width="13.140625" style="4" bestFit="1" customWidth="1"/>
    <col min="11531" max="11774" width="9.140625" style="4"/>
    <col min="11775" max="11775" width="2.85546875" style="4" customWidth="1"/>
    <col min="11776" max="11776" width="8.140625" style="4" customWidth="1"/>
    <col min="11777" max="11777" width="47.5703125" style="4" customWidth="1"/>
    <col min="11778" max="11778" width="1.28515625" style="4" customWidth="1"/>
    <col min="11779" max="11779" width="13.85546875" style="4" customWidth="1"/>
    <col min="11780" max="11780" width="12.5703125" style="4" customWidth="1"/>
    <col min="11781" max="11781" width="13.140625" style="4" customWidth="1"/>
    <col min="11782" max="11782" width="13.140625" style="4" bestFit="1" customWidth="1"/>
    <col min="11783" max="11783" width="12.7109375" style="4" customWidth="1"/>
    <col min="11784" max="11786" width="13.140625" style="4" bestFit="1" customWidth="1"/>
    <col min="11787" max="12030" width="9.140625" style="4"/>
    <col min="12031" max="12031" width="2.85546875" style="4" customWidth="1"/>
    <col min="12032" max="12032" width="8.140625" style="4" customWidth="1"/>
    <col min="12033" max="12033" width="47.5703125" style="4" customWidth="1"/>
    <col min="12034" max="12034" width="1.28515625" style="4" customWidth="1"/>
    <col min="12035" max="12035" width="13.85546875" style="4" customWidth="1"/>
    <col min="12036" max="12036" width="12.5703125" style="4" customWidth="1"/>
    <col min="12037" max="12037" width="13.140625" style="4" customWidth="1"/>
    <col min="12038" max="12038" width="13.140625" style="4" bestFit="1" customWidth="1"/>
    <col min="12039" max="12039" width="12.7109375" style="4" customWidth="1"/>
    <col min="12040" max="12042" width="13.140625" style="4" bestFit="1" customWidth="1"/>
    <col min="12043" max="12286" width="9.140625" style="4"/>
    <col min="12287" max="12287" width="2.85546875" style="4" customWidth="1"/>
    <col min="12288" max="12288" width="8.140625" style="4" customWidth="1"/>
    <col min="12289" max="12289" width="47.5703125" style="4" customWidth="1"/>
    <col min="12290" max="12290" width="1.28515625" style="4" customWidth="1"/>
    <col min="12291" max="12291" width="13.85546875" style="4" customWidth="1"/>
    <col min="12292" max="12292" width="12.5703125" style="4" customWidth="1"/>
    <col min="12293" max="12293" width="13.140625" style="4" customWidth="1"/>
    <col min="12294" max="12294" width="13.140625" style="4" bestFit="1" customWidth="1"/>
    <col min="12295" max="12295" width="12.7109375" style="4" customWidth="1"/>
    <col min="12296" max="12298" width="13.140625" style="4" bestFit="1" customWidth="1"/>
    <col min="12299" max="12542" width="9.140625" style="4"/>
    <col min="12543" max="12543" width="2.85546875" style="4" customWidth="1"/>
    <col min="12544" max="12544" width="8.140625" style="4" customWidth="1"/>
    <col min="12545" max="12545" width="47.5703125" style="4" customWidth="1"/>
    <col min="12546" max="12546" width="1.28515625" style="4" customWidth="1"/>
    <col min="12547" max="12547" width="13.85546875" style="4" customWidth="1"/>
    <col min="12548" max="12548" width="12.5703125" style="4" customWidth="1"/>
    <col min="12549" max="12549" width="13.140625" style="4" customWidth="1"/>
    <col min="12550" max="12550" width="13.140625" style="4" bestFit="1" customWidth="1"/>
    <col min="12551" max="12551" width="12.7109375" style="4" customWidth="1"/>
    <col min="12552" max="12554" width="13.140625" style="4" bestFit="1" customWidth="1"/>
    <col min="12555" max="12798" width="9.140625" style="4"/>
    <col min="12799" max="12799" width="2.85546875" style="4" customWidth="1"/>
    <col min="12800" max="12800" width="8.140625" style="4" customWidth="1"/>
    <col min="12801" max="12801" width="47.5703125" style="4" customWidth="1"/>
    <col min="12802" max="12802" width="1.28515625" style="4" customWidth="1"/>
    <col min="12803" max="12803" width="13.85546875" style="4" customWidth="1"/>
    <col min="12804" max="12804" width="12.5703125" style="4" customWidth="1"/>
    <col min="12805" max="12805" width="13.140625" style="4" customWidth="1"/>
    <col min="12806" max="12806" width="13.140625" style="4" bestFit="1" customWidth="1"/>
    <col min="12807" max="12807" width="12.7109375" style="4" customWidth="1"/>
    <col min="12808" max="12810" width="13.140625" style="4" bestFit="1" customWidth="1"/>
    <col min="12811" max="13054" width="9.140625" style="4"/>
    <col min="13055" max="13055" width="2.85546875" style="4" customWidth="1"/>
    <col min="13056" max="13056" width="8.140625" style="4" customWidth="1"/>
    <col min="13057" max="13057" width="47.5703125" style="4" customWidth="1"/>
    <col min="13058" max="13058" width="1.28515625" style="4" customWidth="1"/>
    <col min="13059" max="13059" width="13.85546875" style="4" customWidth="1"/>
    <col min="13060" max="13060" width="12.5703125" style="4" customWidth="1"/>
    <col min="13061" max="13061" width="13.140625" style="4" customWidth="1"/>
    <col min="13062" max="13062" width="13.140625" style="4" bestFit="1" customWidth="1"/>
    <col min="13063" max="13063" width="12.7109375" style="4" customWidth="1"/>
    <col min="13064" max="13066" width="13.140625" style="4" bestFit="1" customWidth="1"/>
    <col min="13067" max="13310" width="9.140625" style="4"/>
    <col min="13311" max="13311" width="2.85546875" style="4" customWidth="1"/>
    <col min="13312" max="13312" width="8.140625" style="4" customWidth="1"/>
    <col min="13313" max="13313" width="47.5703125" style="4" customWidth="1"/>
    <col min="13314" max="13314" width="1.28515625" style="4" customWidth="1"/>
    <col min="13315" max="13315" width="13.85546875" style="4" customWidth="1"/>
    <col min="13316" max="13316" width="12.5703125" style="4" customWidth="1"/>
    <col min="13317" max="13317" width="13.140625" style="4" customWidth="1"/>
    <col min="13318" max="13318" width="13.140625" style="4" bestFit="1" customWidth="1"/>
    <col min="13319" max="13319" width="12.7109375" style="4" customWidth="1"/>
    <col min="13320" max="13322" width="13.140625" style="4" bestFit="1" customWidth="1"/>
    <col min="13323" max="13566" width="9.140625" style="4"/>
    <col min="13567" max="13567" width="2.85546875" style="4" customWidth="1"/>
    <col min="13568" max="13568" width="8.140625" style="4" customWidth="1"/>
    <col min="13569" max="13569" width="47.5703125" style="4" customWidth="1"/>
    <col min="13570" max="13570" width="1.28515625" style="4" customWidth="1"/>
    <col min="13571" max="13571" width="13.85546875" style="4" customWidth="1"/>
    <col min="13572" max="13572" width="12.5703125" style="4" customWidth="1"/>
    <col min="13573" max="13573" width="13.140625" style="4" customWidth="1"/>
    <col min="13574" max="13574" width="13.140625" style="4" bestFit="1" customWidth="1"/>
    <col min="13575" max="13575" width="12.7109375" style="4" customWidth="1"/>
    <col min="13576" max="13578" width="13.140625" style="4" bestFit="1" customWidth="1"/>
    <col min="13579" max="13822" width="9.140625" style="4"/>
    <col min="13823" max="13823" width="2.85546875" style="4" customWidth="1"/>
    <col min="13824" max="13824" width="8.140625" style="4" customWidth="1"/>
    <col min="13825" max="13825" width="47.5703125" style="4" customWidth="1"/>
    <col min="13826" max="13826" width="1.28515625" style="4" customWidth="1"/>
    <col min="13827" max="13827" width="13.85546875" style="4" customWidth="1"/>
    <col min="13828" max="13828" width="12.5703125" style="4" customWidth="1"/>
    <col min="13829" max="13829" width="13.140625" style="4" customWidth="1"/>
    <col min="13830" max="13830" width="13.140625" style="4" bestFit="1" customWidth="1"/>
    <col min="13831" max="13831" width="12.7109375" style="4" customWidth="1"/>
    <col min="13832" max="13834" width="13.140625" style="4" bestFit="1" customWidth="1"/>
    <col min="13835" max="14078" width="9.140625" style="4"/>
    <col min="14079" max="14079" width="2.85546875" style="4" customWidth="1"/>
    <col min="14080" max="14080" width="8.140625" style="4" customWidth="1"/>
    <col min="14081" max="14081" width="47.5703125" style="4" customWidth="1"/>
    <col min="14082" max="14082" width="1.28515625" style="4" customWidth="1"/>
    <col min="14083" max="14083" width="13.85546875" style="4" customWidth="1"/>
    <col min="14084" max="14084" width="12.5703125" style="4" customWidth="1"/>
    <col min="14085" max="14085" width="13.140625" style="4" customWidth="1"/>
    <col min="14086" max="14086" width="13.140625" style="4" bestFit="1" customWidth="1"/>
    <col min="14087" max="14087" width="12.7109375" style="4" customWidth="1"/>
    <col min="14088" max="14090" width="13.140625" style="4" bestFit="1" customWidth="1"/>
    <col min="14091" max="14334" width="9.140625" style="4"/>
    <col min="14335" max="14335" width="2.85546875" style="4" customWidth="1"/>
    <col min="14336" max="14336" width="8.140625" style="4" customWidth="1"/>
    <col min="14337" max="14337" width="47.5703125" style="4" customWidth="1"/>
    <col min="14338" max="14338" width="1.28515625" style="4" customWidth="1"/>
    <col min="14339" max="14339" width="13.85546875" style="4" customWidth="1"/>
    <col min="14340" max="14340" width="12.5703125" style="4" customWidth="1"/>
    <col min="14341" max="14341" width="13.140625" style="4" customWidth="1"/>
    <col min="14342" max="14342" width="13.140625" style="4" bestFit="1" customWidth="1"/>
    <col min="14343" max="14343" width="12.7109375" style="4" customWidth="1"/>
    <col min="14344" max="14346" width="13.140625" style="4" bestFit="1" customWidth="1"/>
    <col min="14347" max="14590" width="9.140625" style="4"/>
    <col min="14591" max="14591" width="2.85546875" style="4" customWidth="1"/>
    <col min="14592" max="14592" width="8.140625" style="4" customWidth="1"/>
    <col min="14593" max="14593" width="47.5703125" style="4" customWidth="1"/>
    <col min="14594" max="14594" width="1.28515625" style="4" customWidth="1"/>
    <col min="14595" max="14595" width="13.85546875" style="4" customWidth="1"/>
    <col min="14596" max="14596" width="12.5703125" style="4" customWidth="1"/>
    <col min="14597" max="14597" width="13.140625" style="4" customWidth="1"/>
    <col min="14598" max="14598" width="13.140625" style="4" bestFit="1" customWidth="1"/>
    <col min="14599" max="14599" width="12.7109375" style="4" customWidth="1"/>
    <col min="14600" max="14602" width="13.140625" style="4" bestFit="1" customWidth="1"/>
    <col min="14603" max="14846" width="9.140625" style="4"/>
    <col min="14847" max="14847" width="2.85546875" style="4" customWidth="1"/>
    <col min="14848" max="14848" width="8.140625" style="4" customWidth="1"/>
    <col min="14849" max="14849" width="47.5703125" style="4" customWidth="1"/>
    <col min="14850" max="14850" width="1.28515625" style="4" customWidth="1"/>
    <col min="14851" max="14851" width="13.85546875" style="4" customWidth="1"/>
    <col min="14852" max="14852" width="12.5703125" style="4" customWidth="1"/>
    <col min="14853" max="14853" width="13.140625" style="4" customWidth="1"/>
    <col min="14854" max="14854" width="13.140625" style="4" bestFit="1" customWidth="1"/>
    <col min="14855" max="14855" width="12.7109375" style="4" customWidth="1"/>
    <col min="14856" max="14858" width="13.140625" style="4" bestFit="1" customWidth="1"/>
    <col min="14859" max="15102" width="9.140625" style="4"/>
    <col min="15103" max="15103" width="2.85546875" style="4" customWidth="1"/>
    <col min="15104" max="15104" width="8.140625" style="4" customWidth="1"/>
    <col min="15105" max="15105" width="47.5703125" style="4" customWidth="1"/>
    <col min="15106" max="15106" width="1.28515625" style="4" customWidth="1"/>
    <col min="15107" max="15107" width="13.85546875" style="4" customWidth="1"/>
    <col min="15108" max="15108" width="12.5703125" style="4" customWidth="1"/>
    <col min="15109" max="15109" width="13.140625" style="4" customWidth="1"/>
    <col min="15110" max="15110" width="13.140625" style="4" bestFit="1" customWidth="1"/>
    <col min="15111" max="15111" width="12.7109375" style="4" customWidth="1"/>
    <col min="15112" max="15114" width="13.140625" style="4" bestFit="1" customWidth="1"/>
    <col min="15115" max="15358" width="9.140625" style="4"/>
    <col min="15359" max="15359" width="2.85546875" style="4" customWidth="1"/>
    <col min="15360" max="15360" width="8.140625" style="4" customWidth="1"/>
    <col min="15361" max="15361" width="47.5703125" style="4" customWidth="1"/>
    <col min="15362" max="15362" width="1.28515625" style="4" customWidth="1"/>
    <col min="15363" max="15363" width="13.85546875" style="4" customWidth="1"/>
    <col min="15364" max="15364" width="12.5703125" style="4" customWidth="1"/>
    <col min="15365" max="15365" width="13.140625" style="4" customWidth="1"/>
    <col min="15366" max="15366" width="13.140625" style="4" bestFit="1" customWidth="1"/>
    <col min="15367" max="15367" width="12.7109375" style="4" customWidth="1"/>
    <col min="15368" max="15370" width="13.140625" style="4" bestFit="1" customWidth="1"/>
    <col min="15371" max="15614" width="9.140625" style="4"/>
    <col min="15615" max="15615" width="2.85546875" style="4" customWidth="1"/>
    <col min="15616" max="15616" width="8.140625" style="4" customWidth="1"/>
    <col min="15617" max="15617" width="47.5703125" style="4" customWidth="1"/>
    <col min="15618" max="15618" width="1.28515625" style="4" customWidth="1"/>
    <col min="15619" max="15619" width="13.85546875" style="4" customWidth="1"/>
    <col min="15620" max="15620" width="12.5703125" style="4" customWidth="1"/>
    <col min="15621" max="15621" width="13.140625" style="4" customWidth="1"/>
    <col min="15622" max="15622" width="13.140625" style="4" bestFit="1" customWidth="1"/>
    <col min="15623" max="15623" width="12.7109375" style="4" customWidth="1"/>
    <col min="15624" max="15626" width="13.140625" style="4" bestFit="1" customWidth="1"/>
    <col min="15627" max="15870" width="9.140625" style="4"/>
    <col min="15871" max="15871" width="2.85546875" style="4" customWidth="1"/>
    <col min="15872" max="15872" width="8.140625" style="4" customWidth="1"/>
    <col min="15873" max="15873" width="47.5703125" style="4" customWidth="1"/>
    <col min="15874" max="15874" width="1.28515625" style="4" customWidth="1"/>
    <col min="15875" max="15875" width="13.85546875" style="4" customWidth="1"/>
    <col min="15876" max="15876" width="12.5703125" style="4" customWidth="1"/>
    <col min="15877" max="15877" width="13.140625" style="4" customWidth="1"/>
    <col min="15878" max="15878" width="13.140625" style="4" bestFit="1" customWidth="1"/>
    <col min="15879" max="15879" width="12.7109375" style="4" customWidth="1"/>
    <col min="15880" max="15882" width="13.140625" style="4" bestFit="1" customWidth="1"/>
    <col min="15883" max="16126" width="9.140625" style="4"/>
    <col min="16127" max="16127" width="2.85546875" style="4" customWidth="1"/>
    <col min="16128" max="16128" width="8.140625" style="4" customWidth="1"/>
    <col min="16129" max="16129" width="47.5703125" style="4" customWidth="1"/>
    <col min="16130" max="16130" width="1.28515625" style="4" customWidth="1"/>
    <col min="16131" max="16131" width="13.85546875" style="4" customWidth="1"/>
    <col min="16132" max="16132" width="12.5703125" style="4" customWidth="1"/>
    <col min="16133" max="16133" width="13.140625" style="4" customWidth="1"/>
    <col min="16134" max="16134" width="13.140625" style="4" bestFit="1" customWidth="1"/>
    <col min="16135" max="16135" width="12.7109375" style="4" customWidth="1"/>
    <col min="16136" max="16138" width="13.140625" style="4" bestFit="1" customWidth="1"/>
    <col min="16139" max="16384" width="9.140625" style="4"/>
  </cols>
  <sheetData>
    <row r="1" spans="2:11" ht="18" x14ac:dyDescent="0.25">
      <c r="B1" s="271"/>
      <c r="C1" s="272"/>
      <c r="D1" s="273"/>
      <c r="E1" s="273"/>
      <c r="F1" s="273"/>
      <c r="G1" s="273"/>
      <c r="H1" s="273"/>
      <c r="I1" s="273"/>
      <c r="J1" s="273"/>
      <c r="K1" s="274"/>
    </row>
    <row r="2" spans="2:11" ht="18" x14ac:dyDescent="0.25">
      <c r="B2" s="271"/>
      <c r="C2" s="272"/>
      <c r="D2" s="273"/>
      <c r="E2" s="273"/>
      <c r="F2" s="273"/>
      <c r="G2" s="273"/>
      <c r="H2" s="273"/>
      <c r="I2" s="273"/>
      <c r="J2" s="273"/>
      <c r="K2" s="106" t="s">
        <v>240</v>
      </c>
    </row>
    <row r="3" spans="2:11" ht="18.75" thickBot="1" x14ac:dyDescent="0.3">
      <c r="B3" s="271"/>
      <c r="C3" s="272"/>
      <c r="D3" s="273"/>
      <c r="E3" s="273"/>
      <c r="F3" s="273"/>
      <c r="G3" s="273"/>
      <c r="H3" s="273"/>
      <c r="I3" s="273"/>
      <c r="J3" s="273"/>
      <c r="K3" s="274"/>
    </row>
    <row r="4" spans="2:11" ht="19.5" thickBot="1" x14ac:dyDescent="0.25">
      <c r="B4" s="275"/>
      <c r="C4" s="276"/>
      <c r="D4" s="277"/>
      <c r="E4" s="277"/>
      <c r="F4" s="277"/>
      <c r="G4" s="277"/>
      <c r="H4" s="277"/>
      <c r="I4" s="277"/>
      <c r="J4" s="277"/>
      <c r="K4" s="278"/>
    </row>
    <row r="5" spans="2:11" ht="29.25" customHeight="1" thickBot="1" x14ac:dyDescent="0.25">
      <c r="B5" s="279" t="s">
        <v>66</v>
      </c>
      <c r="C5" s="280"/>
      <c r="D5" s="281"/>
      <c r="E5" s="430" t="s">
        <v>67</v>
      </c>
      <c r="F5" s="431"/>
      <c r="G5" s="432"/>
      <c r="H5" s="282"/>
      <c r="I5" s="282"/>
      <c r="J5" s="282"/>
      <c r="K5" s="283"/>
    </row>
    <row r="6" spans="2:11" ht="21" customHeight="1" thickBot="1" x14ac:dyDescent="0.25">
      <c r="B6" s="284"/>
      <c r="C6" s="285"/>
      <c r="D6" s="282"/>
      <c r="E6" s="282"/>
      <c r="F6" s="282"/>
      <c r="G6" s="282"/>
      <c r="H6" s="282"/>
      <c r="I6" s="282"/>
      <c r="J6" s="282"/>
      <c r="K6" s="286"/>
    </row>
    <row r="7" spans="2:11" ht="78.75" customHeight="1" x14ac:dyDescent="0.2">
      <c r="B7" s="287" t="s">
        <v>1</v>
      </c>
      <c r="C7" s="288" t="s">
        <v>68</v>
      </c>
      <c r="D7" s="289" t="s">
        <v>176</v>
      </c>
      <c r="E7" s="289" t="s">
        <v>69</v>
      </c>
      <c r="F7" s="289" t="s">
        <v>70</v>
      </c>
      <c r="G7" s="289" t="s">
        <v>71</v>
      </c>
      <c r="H7" s="290" t="s">
        <v>430</v>
      </c>
      <c r="I7" s="289" t="s">
        <v>177</v>
      </c>
      <c r="J7" s="291" t="s">
        <v>178</v>
      </c>
      <c r="K7" s="292" t="s">
        <v>179</v>
      </c>
    </row>
    <row r="8" spans="2:11" ht="31.5" customHeight="1" x14ac:dyDescent="0.2">
      <c r="B8" s="293">
        <v>1212</v>
      </c>
      <c r="C8" s="294" t="s">
        <v>72</v>
      </c>
      <c r="D8" s="295">
        <f>'[1]central support&amp; other'!E37</f>
        <v>303340</v>
      </c>
      <c r="E8" s="295">
        <f>'[1]central support&amp; other'!F37</f>
        <v>0</v>
      </c>
      <c r="F8" s="295">
        <f>'[1]central support&amp; other'!G37</f>
        <v>303340</v>
      </c>
      <c r="G8" s="295">
        <f>'[1]central support&amp; other'!H37</f>
        <v>0</v>
      </c>
      <c r="H8" s="296">
        <f>'[1]central support&amp; other'!I37</f>
        <v>303340</v>
      </c>
      <c r="I8" s="295">
        <f>'[1]central support&amp; other'!J37</f>
        <v>303340</v>
      </c>
      <c r="J8" s="297">
        <f>'[1]central support&amp; other'!K37</f>
        <v>303340</v>
      </c>
      <c r="K8" s="298">
        <f>'[1]central support&amp; other'!L37</f>
        <v>303340</v>
      </c>
    </row>
    <row r="9" spans="2:11" ht="31.5" customHeight="1" x14ac:dyDescent="0.2">
      <c r="B9" s="293">
        <v>1216</v>
      </c>
      <c r="C9" s="294" t="s">
        <v>73</v>
      </c>
      <c r="D9" s="295">
        <f>'[1]central support&amp; other'!E39</f>
        <v>5650</v>
      </c>
      <c r="E9" s="295">
        <f>'[1]central support&amp; other'!F39</f>
        <v>0</v>
      </c>
      <c r="F9" s="295">
        <f>'[1]central support&amp; other'!G39</f>
        <v>5650</v>
      </c>
      <c r="G9" s="295">
        <f>'[1]central support&amp; other'!H39</f>
        <v>500</v>
      </c>
      <c r="H9" s="296">
        <f>'[1]central support&amp; other'!I39</f>
        <v>6150</v>
      </c>
      <c r="I9" s="295">
        <f>'[1]central support&amp; other'!J39</f>
        <v>5650</v>
      </c>
      <c r="J9" s="297">
        <f>'[1]central support&amp; other'!K39</f>
        <v>5650</v>
      </c>
      <c r="K9" s="298">
        <f>'[1]central support&amp; other'!L39</f>
        <v>5650</v>
      </c>
    </row>
    <row r="10" spans="2:11" ht="31.5" customHeight="1" x14ac:dyDescent="0.2">
      <c r="B10" s="293">
        <v>1267</v>
      </c>
      <c r="C10" s="294" t="s">
        <v>16</v>
      </c>
      <c r="D10" s="295">
        <f>'[1]Leisure &amp;waste'!E5</f>
        <v>65170</v>
      </c>
      <c r="E10" s="295">
        <f>'[1]Leisure &amp;waste'!F5</f>
        <v>8370</v>
      </c>
      <c r="F10" s="295">
        <f>'[1]Leisure &amp;waste'!G5</f>
        <v>73540</v>
      </c>
      <c r="G10" s="295">
        <f>'[1]Leisure &amp;waste'!H5</f>
        <v>600</v>
      </c>
      <c r="H10" s="296">
        <f>'[1]Leisure &amp;waste'!I5</f>
        <v>74140</v>
      </c>
      <c r="I10" s="295">
        <f>'[1]Leisure &amp;waste'!J5</f>
        <v>74720</v>
      </c>
      <c r="J10" s="297">
        <f>'[1]Leisure &amp;waste'!K5</f>
        <v>75390</v>
      </c>
      <c r="K10" s="298">
        <f>'[1]Leisure &amp;waste'!L5</f>
        <v>77050</v>
      </c>
    </row>
    <row r="11" spans="2:11" ht="31.5" customHeight="1" x14ac:dyDescent="0.2">
      <c r="B11" s="293">
        <v>1436</v>
      </c>
      <c r="C11" s="299" t="s">
        <v>74</v>
      </c>
      <c r="D11" s="295">
        <f>[1]environment!E10</f>
        <v>394020</v>
      </c>
      <c r="E11" s="296">
        <f>[1]environment!F10</f>
        <v>-24840</v>
      </c>
      <c r="F11" s="295">
        <f>[1]environment!G10</f>
        <v>369180</v>
      </c>
      <c r="G11" s="295">
        <f>[1]environment!H10</f>
        <v>0</v>
      </c>
      <c r="H11" s="295">
        <f>[1]environment!I10</f>
        <v>369180</v>
      </c>
      <c r="I11" s="295">
        <f>[1]environment!J10</f>
        <v>398440</v>
      </c>
      <c r="J11" s="297">
        <f>[1]environment!K10</f>
        <v>403240</v>
      </c>
      <c r="K11" s="298">
        <f>[1]environment!L10</f>
        <v>406540</v>
      </c>
    </row>
    <row r="12" spans="2:11" ht="31.5" customHeight="1" x14ac:dyDescent="0.2">
      <c r="B12" s="293">
        <v>1442</v>
      </c>
      <c r="C12" s="299" t="s">
        <v>75</v>
      </c>
      <c r="D12" s="295">
        <f>[1]environment!E12</f>
        <v>307670</v>
      </c>
      <c r="E12" s="296">
        <f>[1]environment!F12</f>
        <v>-10370</v>
      </c>
      <c r="F12" s="295">
        <f>[1]environment!G12</f>
        <v>297300</v>
      </c>
      <c r="G12" s="295">
        <f>[1]environment!H12</f>
        <v>0</v>
      </c>
      <c r="H12" s="295">
        <f>[1]environment!I12</f>
        <v>297300</v>
      </c>
      <c r="I12" s="295">
        <f>[1]environment!J12</f>
        <v>311300</v>
      </c>
      <c r="J12" s="297">
        <f>[1]environment!K12</f>
        <v>314920</v>
      </c>
      <c r="K12" s="298">
        <f>[1]environment!L12</f>
        <v>317240</v>
      </c>
    </row>
    <row r="13" spans="2:11" ht="31.5" customHeight="1" x14ac:dyDescent="0.2">
      <c r="B13" s="293">
        <v>1445</v>
      </c>
      <c r="C13" s="299" t="s">
        <v>76</v>
      </c>
      <c r="D13" s="295">
        <f>[1]environment!E13</f>
        <v>-14430</v>
      </c>
      <c r="E13" s="296">
        <f>[1]environment!F13</f>
        <v>-26350</v>
      </c>
      <c r="F13" s="295">
        <f>[1]environment!G13</f>
        <v>-40780</v>
      </c>
      <c r="G13" s="295">
        <f>[1]environment!H13</f>
        <v>0</v>
      </c>
      <c r="H13" s="295">
        <f>[1]environment!I13</f>
        <v>-40780</v>
      </c>
      <c r="I13" s="295">
        <f>[1]environment!J13</f>
        <v>-38180</v>
      </c>
      <c r="J13" s="297">
        <f>[1]environment!K13</f>
        <v>-40620</v>
      </c>
      <c r="K13" s="298">
        <f>[1]environment!L13</f>
        <v>-39920</v>
      </c>
    </row>
    <row r="14" spans="2:11" ht="31.5" customHeight="1" x14ac:dyDescent="0.2">
      <c r="B14" s="293">
        <v>1446</v>
      </c>
      <c r="C14" s="299" t="s">
        <v>55</v>
      </c>
      <c r="D14" s="295">
        <f>[1]environment!E23</f>
        <v>19160</v>
      </c>
      <c r="E14" s="296">
        <f>[1]environment!F23</f>
        <v>-17000</v>
      </c>
      <c r="F14" s="295">
        <f>[1]environment!G23</f>
        <v>2160</v>
      </c>
      <c r="G14" s="295">
        <f>[1]environment!H23</f>
        <v>0</v>
      </c>
      <c r="H14" s="295">
        <f>[1]environment!I23</f>
        <v>2160</v>
      </c>
      <c r="I14" s="295">
        <f>[1]environment!J23</f>
        <v>-780</v>
      </c>
      <c r="J14" s="297">
        <f>[1]environment!K23</f>
        <v>-2030</v>
      </c>
      <c r="K14" s="298">
        <f>[1]environment!L23</f>
        <v>-2290</v>
      </c>
    </row>
    <row r="15" spans="2:11" ht="31.5" customHeight="1" x14ac:dyDescent="0.2">
      <c r="B15" s="293">
        <v>1452</v>
      </c>
      <c r="C15" s="300" t="s">
        <v>77</v>
      </c>
      <c r="D15" s="295">
        <f>'[1]Leisure &amp;waste'!E4</f>
        <v>50</v>
      </c>
      <c r="E15" s="295">
        <f>'[1]Leisure &amp;waste'!F4</f>
        <v>0</v>
      </c>
      <c r="F15" s="295">
        <f>'[1]Leisure &amp;waste'!G4</f>
        <v>50</v>
      </c>
      <c r="G15" s="295">
        <f>'[1]Leisure &amp;waste'!H4</f>
        <v>0</v>
      </c>
      <c r="H15" s="296">
        <f>'[1]Leisure &amp;waste'!I4</f>
        <v>50</v>
      </c>
      <c r="I15" s="295">
        <f>'[1]Leisure &amp;waste'!J4</f>
        <v>50</v>
      </c>
      <c r="J15" s="297">
        <f>'[1]Leisure &amp;waste'!K4</f>
        <v>50</v>
      </c>
      <c r="K15" s="298">
        <f>'[1]Leisure &amp;waste'!L4</f>
        <v>50</v>
      </c>
    </row>
    <row r="16" spans="2:11" ht="31.5" customHeight="1" x14ac:dyDescent="0.2">
      <c r="B16" s="293">
        <v>1454</v>
      </c>
      <c r="C16" s="294" t="s">
        <v>18</v>
      </c>
      <c r="D16" s="295">
        <f>'[1]Leisure &amp;waste'!E7</f>
        <v>86580</v>
      </c>
      <c r="E16" s="295">
        <f>'[1]Leisure &amp;waste'!F7</f>
        <v>-36340</v>
      </c>
      <c r="F16" s="295">
        <f>'[1]Leisure &amp;waste'!G7</f>
        <v>50240</v>
      </c>
      <c r="G16" s="295">
        <f>'[1]Leisure &amp;waste'!H7</f>
        <v>0</v>
      </c>
      <c r="H16" s="296">
        <f>'[1]Leisure &amp;waste'!I7</f>
        <v>50240</v>
      </c>
      <c r="I16" s="295">
        <f>'[1]Leisure &amp;waste'!J7</f>
        <v>50340</v>
      </c>
      <c r="J16" s="297">
        <f>'[1]Leisure &amp;waste'!K7</f>
        <v>50600</v>
      </c>
      <c r="K16" s="298">
        <f>'[1]Leisure &amp;waste'!L7</f>
        <v>50600</v>
      </c>
    </row>
    <row r="17" spans="2:11" ht="31.5" customHeight="1" x14ac:dyDescent="0.2">
      <c r="B17" s="293" t="s">
        <v>19</v>
      </c>
      <c r="C17" s="294" t="s">
        <v>78</v>
      </c>
      <c r="D17" s="295">
        <f>'[1]Leisure &amp;waste'!E8</f>
        <v>165930</v>
      </c>
      <c r="E17" s="295">
        <f>'[1]Leisure &amp;waste'!F8</f>
        <v>-7610</v>
      </c>
      <c r="F17" s="295">
        <f>'[1]Leisure &amp;waste'!G8</f>
        <v>158320</v>
      </c>
      <c r="G17" s="295">
        <f>'[1]Leisure &amp;waste'!H8</f>
        <v>0</v>
      </c>
      <c r="H17" s="296">
        <f>'[1]Leisure &amp;waste'!I8</f>
        <v>158320</v>
      </c>
      <c r="I17" s="295">
        <f>'[1]Leisure &amp;waste'!J8</f>
        <v>162305</v>
      </c>
      <c r="J17" s="297">
        <f>'[1]Leisure &amp;waste'!K8</f>
        <v>160615</v>
      </c>
      <c r="K17" s="298">
        <f>'[1]Leisure &amp;waste'!L8</f>
        <v>156215</v>
      </c>
    </row>
    <row r="18" spans="2:11" ht="31.5" customHeight="1" x14ac:dyDescent="0.2">
      <c r="B18" s="293">
        <v>1460</v>
      </c>
      <c r="C18" s="294" t="s">
        <v>79</v>
      </c>
      <c r="D18" s="295">
        <f>'[1]Leisure &amp;waste'!E9</f>
        <v>-26780</v>
      </c>
      <c r="E18" s="295">
        <f>'[1]Leisure &amp;waste'!F9</f>
        <v>0</v>
      </c>
      <c r="F18" s="295">
        <f>'[1]Leisure &amp;waste'!G9</f>
        <v>-26780</v>
      </c>
      <c r="G18" s="295">
        <f>'[1]Leisure &amp;waste'!H9</f>
        <v>0</v>
      </c>
      <c r="H18" s="296">
        <f>'[1]Leisure &amp;waste'!I9</f>
        <v>-26780</v>
      </c>
      <c r="I18" s="295">
        <f>'[1]Leisure &amp;waste'!J9</f>
        <v>-26780</v>
      </c>
      <c r="J18" s="297">
        <f>'[1]Leisure &amp;waste'!K9</f>
        <v>-26780</v>
      </c>
      <c r="K18" s="298">
        <f>'[1]Leisure &amp;waste'!L9</f>
        <v>-26780</v>
      </c>
    </row>
    <row r="19" spans="2:11" ht="31.5" customHeight="1" x14ac:dyDescent="0.2">
      <c r="B19" s="293">
        <v>1463</v>
      </c>
      <c r="C19" s="300" t="s">
        <v>21</v>
      </c>
      <c r="D19" s="295">
        <f>'[1]Leisure &amp;waste'!E10</f>
        <v>100870</v>
      </c>
      <c r="E19" s="295">
        <f>'[1]Leisure &amp;waste'!F10</f>
        <v>-37390</v>
      </c>
      <c r="F19" s="295">
        <f>'[1]Leisure &amp;waste'!G10</f>
        <v>63480</v>
      </c>
      <c r="G19" s="295">
        <f>'[1]Leisure &amp;waste'!H10</f>
        <v>0</v>
      </c>
      <c r="H19" s="296">
        <f>'[1]Leisure &amp;waste'!I10</f>
        <v>63480</v>
      </c>
      <c r="I19" s="295">
        <f>'[1]Leisure &amp;waste'!J10</f>
        <v>63630</v>
      </c>
      <c r="J19" s="297">
        <f>'[1]Leisure &amp;waste'!K10</f>
        <v>63890</v>
      </c>
      <c r="K19" s="298">
        <f>'[1]Leisure &amp;waste'!L10</f>
        <v>63890</v>
      </c>
    </row>
    <row r="20" spans="2:11" ht="31.5" customHeight="1" x14ac:dyDescent="0.2">
      <c r="B20" s="293">
        <v>1466</v>
      </c>
      <c r="C20" s="294" t="s">
        <v>80</v>
      </c>
      <c r="D20" s="295">
        <f>'[1]Leisure &amp;waste'!E11</f>
        <v>-3000</v>
      </c>
      <c r="E20" s="295">
        <f>'[1]Leisure &amp;waste'!F11</f>
        <v>0</v>
      </c>
      <c r="F20" s="295">
        <f>'[1]Leisure &amp;waste'!G11</f>
        <v>-3000</v>
      </c>
      <c r="G20" s="295">
        <f>'[1]Leisure &amp;waste'!H11</f>
        <v>0</v>
      </c>
      <c r="H20" s="296">
        <f>'[1]Leisure &amp;waste'!I11</f>
        <v>-3000</v>
      </c>
      <c r="I20" s="295">
        <f>'[1]Leisure &amp;waste'!J11</f>
        <v>-3000</v>
      </c>
      <c r="J20" s="297">
        <f>'[1]Leisure &amp;waste'!K11</f>
        <v>-3000</v>
      </c>
      <c r="K20" s="298">
        <f>'[1]Leisure &amp;waste'!L11</f>
        <v>-3000</v>
      </c>
    </row>
    <row r="21" spans="2:11" ht="31.5" customHeight="1" x14ac:dyDescent="0.2">
      <c r="B21" s="293">
        <v>1471</v>
      </c>
      <c r="C21" s="300" t="s">
        <v>22</v>
      </c>
      <c r="D21" s="295">
        <f>'[1]Leisure &amp;waste'!E12</f>
        <v>275550</v>
      </c>
      <c r="E21" s="295">
        <f>'[1]Leisure &amp;waste'!F12</f>
        <v>-20</v>
      </c>
      <c r="F21" s="295">
        <f>'[1]Leisure &amp;waste'!G12</f>
        <v>275530</v>
      </c>
      <c r="G21" s="295">
        <f>'[1]Leisure &amp;waste'!H12</f>
        <v>0</v>
      </c>
      <c r="H21" s="296">
        <f>'[1]Leisure &amp;waste'!I12</f>
        <v>275530</v>
      </c>
      <c r="I21" s="295">
        <f>'[1]Leisure &amp;waste'!J12</f>
        <v>279990</v>
      </c>
      <c r="J21" s="297">
        <f>'[1]Leisure &amp;waste'!K12</f>
        <v>282960</v>
      </c>
      <c r="K21" s="298">
        <f>'[1]Leisure &amp;waste'!L12</f>
        <v>285620</v>
      </c>
    </row>
    <row r="22" spans="2:11" ht="31.5" customHeight="1" x14ac:dyDescent="0.2">
      <c r="B22" s="293">
        <v>1472</v>
      </c>
      <c r="C22" s="294" t="s">
        <v>81</v>
      </c>
      <c r="D22" s="295">
        <f>'[1]Leisure &amp;waste'!E13</f>
        <v>4730</v>
      </c>
      <c r="E22" s="295">
        <f>'[1]Leisure &amp;waste'!F13</f>
        <v>0</v>
      </c>
      <c r="F22" s="295">
        <f>'[1]Leisure &amp;waste'!G13</f>
        <v>4730</v>
      </c>
      <c r="G22" s="295">
        <f>'[1]Leisure &amp;waste'!H13</f>
        <v>0</v>
      </c>
      <c r="H22" s="296">
        <f>'[1]Leisure &amp;waste'!I13</f>
        <v>4730</v>
      </c>
      <c r="I22" s="295">
        <f>'[1]Leisure &amp;waste'!J13</f>
        <v>4760</v>
      </c>
      <c r="J22" s="297">
        <f>'[1]Leisure &amp;waste'!K13</f>
        <v>4780</v>
      </c>
      <c r="K22" s="298">
        <f>'[1]Leisure &amp;waste'!L13</f>
        <v>4780</v>
      </c>
    </row>
    <row r="23" spans="2:11" ht="31.5" customHeight="1" x14ac:dyDescent="0.2">
      <c r="B23" s="293">
        <v>1473</v>
      </c>
      <c r="C23" s="294" t="s">
        <v>23</v>
      </c>
      <c r="D23" s="295">
        <f>'[1]Leisure &amp;waste'!E14</f>
        <v>955280</v>
      </c>
      <c r="E23" s="295">
        <f>'[1]Leisure &amp;waste'!F14</f>
        <v>-9450</v>
      </c>
      <c r="F23" s="295">
        <f>'[1]Leisure &amp;waste'!G14</f>
        <v>945830</v>
      </c>
      <c r="G23" s="295">
        <f>'[1]Leisure &amp;waste'!H14</f>
        <v>0</v>
      </c>
      <c r="H23" s="296">
        <f>'[1]Leisure &amp;waste'!I14</f>
        <v>945830</v>
      </c>
      <c r="I23" s="295">
        <f>'[1]Leisure &amp;waste'!J14</f>
        <v>946005</v>
      </c>
      <c r="J23" s="297">
        <f>'[1]Leisure &amp;waste'!K14</f>
        <v>950535</v>
      </c>
      <c r="K23" s="298">
        <f>'[1]Leisure &amp;waste'!L14</f>
        <v>950535</v>
      </c>
    </row>
    <row r="24" spans="2:11" ht="31.5" customHeight="1" x14ac:dyDescent="0.2">
      <c r="B24" s="293">
        <v>1477</v>
      </c>
      <c r="C24" s="294" t="s">
        <v>82</v>
      </c>
      <c r="D24" s="295">
        <f>'[1]Leisure &amp;waste'!E23</f>
        <v>56340</v>
      </c>
      <c r="E24" s="295">
        <f>'[1]Leisure &amp;waste'!F23</f>
        <v>0</v>
      </c>
      <c r="F24" s="295">
        <f>'[1]Leisure &amp;waste'!G23</f>
        <v>56340</v>
      </c>
      <c r="G24" s="295">
        <f>'[1]Leisure &amp;waste'!H23</f>
        <v>0</v>
      </c>
      <c r="H24" s="296">
        <f>'[1]Leisure &amp;waste'!I23</f>
        <v>56340</v>
      </c>
      <c r="I24" s="295">
        <f>'[1]Leisure &amp;waste'!J23</f>
        <v>55310</v>
      </c>
      <c r="J24" s="297">
        <f>'[1]Leisure &amp;waste'!K23</f>
        <v>56190</v>
      </c>
      <c r="K24" s="298">
        <f>'[1]Leisure &amp;waste'!L23</f>
        <v>57010</v>
      </c>
    </row>
    <row r="25" spans="2:11" ht="31.5" customHeight="1" x14ac:dyDescent="0.2">
      <c r="B25" s="293">
        <v>1489</v>
      </c>
      <c r="C25" s="294" t="s">
        <v>24</v>
      </c>
      <c r="D25" s="295">
        <f>'[1]Leisure &amp;waste'!E15</f>
        <v>147150</v>
      </c>
      <c r="E25" s="295">
        <f>'[1]Leisure &amp;waste'!F15</f>
        <v>3970</v>
      </c>
      <c r="F25" s="295">
        <f>'[1]Leisure &amp;waste'!G15</f>
        <v>151120</v>
      </c>
      <c r="G25" s="295">
        <f>'[1]Leisure &amp;waste'!H15</f>
        <v>0</v>
      </c>
      <c r="H25" s="296">
        <f>'[1]Leisure &amp;waste'!I15</f>
        <v>151120</v>
      </c>
      <c r="I25" s="295">
        <f>'[1]Leisure &amp;waste'!J15</f>
        <v>150670</v>
      </c>
      <c r="J25" s="297">
        <f>'[1]Leisure &amp;waste'!K15</f>
        <v>151610</v>
      </c>
      <c r="K25" s="298">
        <f>'[1]Leisure &amp;waste'!L15</f>
        <v>151610</v>
      </c>
    </row>
    <row r="26" spans="2:11" ht="31.5" customHeight="1" x14ac:dyDescent="0.2">
      <c r="B26" s="293">
        <v>1490</v>
      </c>
      <c r="C26" s="300" t="s">
        <v>56</v>
      </c>
      <c r="D26" s="295">
        <f>'[1]Leisure &amp;waste'!E19</f>
        <v>36210</v>
      </c>
      <c r="E26" s="295">
        <f>'[1]Leisure &amp;waste'!F19</f>
        <v>-15040</v>
      </c>
      <c r="F26" s="295">
        <f>'[1]Leisure &amp;waste'!G19</f>
        <v>21170</v>
      </c>
      <c r="G26" s="295">
        <f>'[1]Leisure &amp;waste'!H19</f>
        <v>0</v>
      </c>
      <c r="H26" s="296">
        <f>'[1]Leisure &amp;waste'!I19</f>
        <v>21170</v>
      </c>
      <c r="I26" s="295">
        <f>'[1]Leisure &amp;waste'!J19</f>
        <v>21000</v>
      </c>
      <c r="J26" s="297">
        <f>'[1]Leisure &amp;waste'!K19</f>
        <v>21010</v>
      </c>
      <c r="K26" s="298">
        <f>'[1]Leisure &amp;waste'!L19</f>
        <v>20890</v>
      </c>
    </row>
    <row r="27" spans="2:11" ht="31.5" customHeight="1" x14ac:dyDescent="0.2">
      <c r="B27" s="293">
        <v>1492</v>
      </c>
      <c r="C27" s="294" t="s">
        <v>25</v>
      </c>
      <c r="D27" s="295">
        <f>'[1]Leisure &amp;waste'!E6</f>
        <v>416780</v>
      </c>
      <c r="E27" s="295">
        <f>'[1]Leisure &amp;waste'!F6</f>
        <v>72700</v>
      </c>
      <c r="F27" s="295">
        <f>'[1]Leisure &amp;waste'!G6</f>
        <v>489480</v>
      </c>
      <c r="G27" s="295">
        <f>'[1]Leisure &amp;waste'!H6</f>
        <v>0</v>
      </c>
      <c r="H27" s="296">
        <f>'[1]Leisure &amp;waste'!I6</f>
        <v>489480</v>
      </c>
      <c r="I27" s="295">
        <f>'[1]Leisure &amp;waste'!J6</f>
        <v>479810</v>
      </c>
      <c r="J27" s="297">
        <f>'[1]Leisure &amp;waste'!K6</f>
        <v>480830</v>
      </c>
      <c r="K27" s="298">
        <f>'[1]Leisure &amp;waste'!L6</f>
        <v>480830</v>
      </c>
    </row>
    <row r="28" spans="2:11" ht="31.5" customHeight="1" x14ac:dyDescent="0.2">
      <c r="B28" s="293">
        <v>1494</v>
      </c>
      <c r="C28" s="294" t="s">
        <v>26</v>
      </c>
      <c r="D28" s="295">
        <f>'[1]Leisure &amp;waste'!E16</f>
        <v>100280</v>
      </c>
      <c r="E28" s="295">
        <f>'[1]Leisure &amp;waste'!F16</f>
        <v>75930</v>
      </c>
      <c r="F28" s="295">
        <f>'[1]Leisure &amp;waste'!G16</f>
        <v>176210</v>
      </c>
      <c r="G28" s="295">
        <f>'[1]Leisure &amp;waste'!H16</f>
        <v>0</v>
      </c>
      <c r="H28" s="296">
        <f>'[1]Leisure &amp;waste'!I16</f>
        <v>176210</v>
      </c>
      <c r="I28" s="295">
        <f>'[1]Leisure &amp;waste'!J16</f>
        <v>189860</v>
      </c>
      <c r="J28" s="297">
        <f>'[1]Leisure &amp;waste'!K16</f>
        <v>194320</v>
      </c>
      <c r="K28" s="298">
        <f>'[1]Leisure &amp;waste'!L16</f>
        <v>196720</v>
      </c>
    </row>
    <row r="29" spans="2:11" ht="31.5" customHeight="1" x14ac:dyDescent="0.2">
      <c r="B29" s="293">
        <v>1495</v>
      </c>
      <c r="C29" s="294" t="s">
        <v>27</v>
      </c>
      <c r="D29" s="295">
        <f>'[1]Leisure &amp;waste'!E17</f>
        <v>128300</v>
      </c>
      <c r="E29" s="295">
        <f>'[1]Leisure &amp;waste'!F17</f>
        <v>8540</v>
      </c>
      <c r="F29" s="295">
        <f>'[1]Leisure &amp;waste'!G17</f>
        <v>136840</v>
      </c>
      <c r="G29" s="295">
        <f>'[1]Leisure &amp;waste'!H17</f>
        <v>0</v>
      </c>
      <c r="H29" s="296">
        <f>'[1]Leisure &amp;waste'!I17</f>
        <v>136840</v>
      </c>
      <c r="I29" s="295">
        <f>'[1]Leisure &amp;waste'!J17</f>
        <v>129960</v>
      </c>
      <c r="J29" s="297">
        <f>'[1]Leisure &amp;waste'!K17</f>
        <v>130440</v>
      </c>
      <c r="K29" s="298">
        <f>'[1]Leisure &amp;waste'!L17</f>
        <v>129660</v>
      </c>
    </row>
    <row r="30" spans="2:11" ht="31.5" customHeight="1" x14ac:dyDescent="0.2">
      <c r="B30" s="293">
        <v>1496</v>
      </c>
      <c r="C30" s="294" t="s">
        <v>56</v>
      </c>
      <c r="D30" s="295">
        <f>'[1]Leisure &amp;waste'!E18</f>
        <v>58400</v>
      </c>
      <c r="E30" s="295">
        <f>'[1]Leisure &amp;waste'!F18</f>
        <v>-2400</v>
      </c>
      <c r="F30" s="295">
        <f>'[1]Leisure &amp;waste'!G18</f>
        <v>56000</v>
      </c>
      <c r="G30" s="295">
        <f>'[1]Leisure &amp;waste'!H18</f>
        <v>0</v>
      </c>
      <c r="H30" s="296">
        <f>'[1]Leisure &amp;waste'!I18</f>
        <v>56000</v>
      </c>
      <c r="I30" s="295">
        <f>'[1]Leisure &amp;waste'!J18</f>
        <v>56330</v>
      </c>
      <c r="J30" s="297">
        <f>'[1]Leisure &amp;waste'!K18</f>
        <v>56560</v>
      </c>
      <c r="K30" s="298">
        <f>'[1]Leisure &amp;waste'!L18</f>
        <v>56560</v>
      </c>
    </row>
    <row r="31" spans="2:11" ht="31.5" customHeight="1" x14ac:dyDescent="0.2">
      <c r="B31" s="293">
        <v>1497</v>
      </c>
      <c r="C31" s="294" t="s">
        <v>83</v>
      </c>
      <c r="D31" s="295">
        <f>'[1]Leisure &amp;waste'!E20</f>
        <v>68130</v>
      </c>
      <c r="E31" s="295">
        <f>'[1]Leisure &amp;waste'!F20</f>
        <v>-16130</v>
      </c>
      <c r="F31" s="295">
        <f>'[1]Leisure &amp;waste'!G20</f>
        <v>52000</v>
      </c>
      <c r="G31" s="295">
        <f>'[1]Leisure &amp;waste'!H20</f>
        <v>0</v>
      </c>
      <c r="H31" s="296">
        <f>'[1]Leisure &amp;waste'!I20</f>
        <v>52000</v>
      </c>
      <c r="I31" s="295">
        <f>'[1]Leisure &amp;waste'!J20</f>
        <v>52300</v>
      </c>
      <c r="J31" s="297">
        <f>'[1]Leisure &amp;waste'!K20</f>
        <v>52490</v>
      </c>
      <c r="K31" s="298">
        <f>'[1]Leisure &amp;waste'!L20</f>
        <v>52490</v>
      </c>
    </row>
    <row r="32" spans="2:11" ht="31.5" customHeight="1" x14ac:dyDescent="0.2">
      <c r="B32" s="293">
        <v>1498</v>
      </c>
      <c r="C32" s="294" t="s">
        <v>84</v>
      </c>
      <c r="D32" s="295">
        <f>'[1]Leisure &amp;waste'!E21</f>
        <v>153260</v>
      </c>
      <c r="E32" s="295">
        <f>'[1]Leisure &amp;waste'!F21</f>
        <v>-60000</v>
      </c>
      <c r="F32" s="295">
        <f>'[1]Leisure &amp;waste'!G21</f>
        <v>93260</v>
      </c>
      <c r="G32" s="295">
        <f>'[1]Leisure &amp;waste'!H21</f>
        <v>0</v>
      </c>
      <c r="H32" s="296">
        <f>'[1]Leisure &amp;waste'!I21</f>
        <v>93260</v>
      </c>
      <c r="I32" s="295">
        <f>'[1]Leisure &amp;waste'!J21</f>
        <v>93470</v>
      </c>
      <c r="J32" s="297">
        <f>'[1]Leisure &amp;waste'!K21</f>
        <v>93930</v>
      </c>
      <c r="K32" s="298">
        <f>'[1]Leisure &amp;waste'!L21</f>
        <v>93930</v>
      </c>
    </row>
    <row r="33" spans="2:11" ht="31.5" customHeight="1" x14ac:dyDescent="0.2">
      <c r="B33" s="293">
        <v>1499</v>
      </c>
      <c r="C33" s="300" t="s">
        <v>85</v>
      </c>
      <c r="D33" s="295">
        <f>'[1]Leisure &amp;waste'!E22</f>
        <v>0</v>
      </c>
      <c r="E33" s="295">
        <f>'[1]Leisure &amp;waste'!F22</f>
        <v>-20300</v>
      </c>
      <c r="F33" s="295">
        <f>'[1]Leisure &amp;waste'!G22</f>
        <v>-20300</v>
      </c>
      <c r="G33" s="295">
        <f>'[1]Leisure &amp;waste'!H22</f>
        <v>0</v>
      </c>
      <c r="H33" s="296">
        <f>'[1]Leisure &amp;waste'!I22</f>
        <v>-20300</v>
      </c>
      <c r="I33" s="295">
        <f>'[1]Leisure &amp;waste'!J22</f>
        <v>-5150</v>
      </c>
      <c r="J33" s="297">
        <f>'[1]Leisure &amp;waste'!K22</f>
        <v>-1520</v>
      </c>
      <c r="K33" s="298">
        <f>'[1]Leisure &amp;waste'!L22</f>
        <v>4380</v>
      </c>
    </row>
    <row r="34" spans="2:11" ht="31.5" customHeight="1" x14ac:dyDescent="0.2">
      <c r="B34" s="293">
        <v>1500</v>
      </c>
      <c r="C34" s="300" t="s">
        <v>86</v>
      </c>
      <c r="D34" s="295">
        <f>'[1]Leisure &amp;waste'!E24</f>
        <v>0</v>
      </c>
      <c r="E34" s="295">
        <f>'[1]Leisure &amp;waste'!F24</f>
        <v>0</v>
      </c>
      <c r="F34" s="295">
        <f>'[1]Leisure &amp;waste'!G24</f>
        <v>0</v>
      </c>
      <c r="G34" s="295">
        <f>'[1]Leisure &amp;waste'!H24</f>
        <v>0</v>
      </c>
      <c r="H34" s="295">
        <f>'[1]Leisure &amp;waste'!I24</f>
        <v>0</v>
      </c>
      <c r="I34" s="295">
        <f>'[1]Leisure &amp;waste'!J24</f>
        <v>0</v>
      </c>
      <c r="J34" s="297">
        <f>'[1]Leisure &amp;waste'!K24</f>
        <v>0</v>
      </c>
      <c r="K34" s="295">
        <f>'[1]Leisure &amp;waste'!L24</f>
        <v>0</v>
      </c>
    </row>
    <row r="35" spans="2:11" ht="31.5" customHeight="1" x14ac:dyDescent="0.2">
      <c r="B35" s="301">
        <v>1594</v>
      </c>
      <c r="C35" s="302" t="s">
        <v>87</v>
      </c>
      <c r="D35" s="303">
        <f>'[1]Leisure &amp;waste'!E25</f>
        <v>0</v>
      </c>
      <c r="E35" s="303">
        <f>'[1]Leisure &amp;waste'!F25</f>
        <v>-14970</v>
      </c>
      <c r="F35" s="303">
        <f>'[1]Leisure &amp;waste'!G25</f>
        <v>-14970</v>
      </c>
      <c r="G35" s="303">
        <f>'[1]Leisure &amp;waste'!H25</f>
        <v>0</v>
      </c>
      <c r="H35" s="304">
        <f>'[1]Leisure &amp;waste'!I25</f>
        <v>-14970</v>
      </c>
      <c r="I35" s="303">
        <f>'[1]Leisure &amp;waste'!J25</f>
        <v>1310</v>
      </c>
      <c r="J35" s="305">
        <f>'[1]Leisure &amp;waste'!K25</f>
        <v>1400</v>
      </c>
      <c r="K35" s="306">
        <f>'[1]Leisure &amp;waste'!L25</f>
        <v>5980</v>
      </c>
    </row>
    <row r="36" spans="2:11" s="5" customFormat="1" ht="31.5" customHeight="1" thickBot="1" x14ac:dyDescent="0.3">
      <c r="B36" s="307"/>
      <c r="C36" s="308" t="s">
        <v>88</v>
      </c>
      <c r="D36" s="309">
        <f t="shared" ref="D36:J36" si="0">SUM(D8:D35)</f>
        <v>3804640</v>
      </c>
      <c r="E36" s="309">
        <f t="shared" si="0"/>
        <v>-128700</v>
      </c>
      <c r="F36" s="309">
        <f t="shared" si="0"/>
        <v>3675940</v>
      </c>
      <c r="G36" s="310">
        <f t="shared" si="0"/>
        <v>1100</v>
      </c>
      <c r="H36" s="311">
        <f t="shared" si="0"/>
        <v>3677040</v>
      </c>
      <c r="I36" s="309">
        <f t="shared" si="0"/>
        <v>3756660</v>
      </c>
      <c r="J36" s="312">
        <f t="shared" si="0"/>
        <v>3780800</v>
      </c>
      <c r="K36" s="313">
        <f>SUM(K8:K35)</f>
        <v>3799580</v>
      </c>
    </row>
    <row r="37" spans="2:11" ht="13.5" customHeight="1" thickBot="1" x14ac:dyDescent="0.25">
      <c r="B37" s="314"/>
      <c r="C37" s="315"/>
      <c r="D37" s="316"/>
      <c r="E37" s="316"/>
      <c r="F37" s="316"/>
      <c r="G37" s="316"/>
      <c r="H37" s="316"/>
      <c r="I37" s="316"/>
      <c r="J37" s="316"/>
      <c r="K37" s="316"/>
    </row>
    <row r="38" spans="2:11" ht="27.75" customHeight="1" thickBot="1" x14ac:dyDescent="0.25">
      <c r="B38" s="279" t="s">
        <v>89</v>
      </c>
      <c r="C38" s="280"/>
      <c r="D38" s="317"/>
      <c r="E38" s="430" t="s">
        <v>67</v>
      </c>
      <c r="F38" s="431"/>
      <c r="G38" s="432"/>
      <c r="H38" s="277"/>
      <c r="I38" s="277"/>
      <c r="J38" s="277"/>
      <c r="K38" s="278"/>
    </row>
    <row r="39" spans="2:11" ht="24" customHeight="1" thickBot="1" x14ac:dyDescent="0.25">
      <c r="B39" s="284"/>
      <c r="C39" s="285"/>
      <c r="D39" s="282"/>
      <c r="E39" s="282"/>
      <c r="F39" s="282"/>
      <c r="G39" s="282"/>
      <c r="H39" s="282"/>
      <c r="I39" s="282"/>
      <c r="J39" s="282"/>
      <c r="K39" s="286"/>
    </row>
    <row r="40" spans="2:11" ht="68.25" customHeight="1" x14ac:dyDescent="0.2">
      <c r="B40" s="287" t="s">
        <v>1</v>
      </c>
      <c r="C40" s="288" t="s">
        <v>68</v>
      </c>
      <c r="D40" s="289" t="s">
        <v>176</v>
      </c>
      <c r="E40" s="289" t="s">
        <v>69</v>
      </c>
      <c r="F40" s="289" t="s">
        <v>70</v>
      </c>
      <c r="G40" s="289" t="s">
        <v>71</v>
      </c>
      <c r="H40" s="290" t="s">
        <v>430</v>
      </c>
      <c r="I40" s="289" t="s">
        <v>177</v>
      </c>
      <c r="J40" s="291" t="s">
        <v>178</v>
      </c>
      <c r="K40" s="292" t="s">
        <v>179</v>
      </c>
    </row>
    <row r="41" spans="2:11" ht="29.25" customHeight="1" x14ac:dyDescent="0.2">
      <c r="B41" s="293">
        <v>1112</v>
      </c>
      <c r="C41" s="294" t="s">
        <v>45</v>
      </c>
      <c r="D41" s="295">
        <f>[1]housing!E4</f>
        <v>-21500</v>
      </c>
      <c r="E41" s="295">
        <f>[1]housing!F4</f>
        <v>-11170</v>
      </c>
      <c r="F41" s="295">
        <f>[1]housing!G4</f>
        <v>-32670</v>
      </c>
      <c r="G41" s="295">
        <f>[1]housing!H4</f>
        <v>0</v>
      </c>
      <c r="H41" s="295">
        <f>[1]housing!I4</f>
        <v>-32670</v>
      </c>
      <c r="I41" s="295">
        <f>[1]housing!J4</f>
        <v>-57780</v>
      </c>
      <c r="J41" s="297">
        <f>[1]housing!K4</f>
        <v>-54690</v>
      </c>
      <c r="K41" s="298">
        <f>[1]housing!L4</f>
        <v>-46760</v>
      </c>
    </row>
    <row r="42" spans="2:11" ht="29.25" customHeight="1" x14ac:dyDescent="0.2">
      <c r="B42" s="293">
        <v>1181</v>
      </c>
      <c r="C42" s="294" t="s">
        <v>46</v>
      </c>
      <c r="D42" s="295">
        <f>[1]housing!E5</f>
        <v>476580</v>
      </c>
      <c r="E42" s="295">
        <f>[1]housing!F5</f>
        <v>-52020</v>
      </c>
      <c r="F42" s="295">
        <f>[1]housing!G5</f>
        <v>424560</v>
      </c>
      <c r="G42" s="295">
        <f>[1]housing!H5</f>
        <v>0</v>
      </c>
      <c r="H42" s="295">
        <f>[1]housing!I5</f>
        <v>424560</v>
      </c>
      <c r="I42" s="295">
        <f>[1]housing!J5</f>
        <v>424620</v>
      </c>
      <c r="J42" s="297">
        <f>[1]housing!K5</f>
        <v>424790</v>
      </c>
      <c r="K42" s="298">
        <f>[1]housing!L5</f>
        <v>424790</v>
      </c>
    </row>
    <row r="43" spans="2:11" ht="29.25" customHeight="1" x14ac:dyDescent="0.2">
      <c r="B43" s="293">
        <v>1182</v>
      </c>
      <c r="C43" s="294" t="s">
        <v>90</v>
      </c>
      <c r="D43" s="295">
        <f>[1]housing!E6</f>
        <v>128920</v>
      </c>
      <c r="E43" s="295">
        <f>[1]housing!F6</f>
        <v>0</v>
      </c>
      <c r="F43" s="295">
        <f>[1]housing!G6</f>
        <v>128920</v>
      </c>
      <c r="G43" s="295">
        <f>[1]housing!H6</f>
        <v>0</v>
      </c>
      <c r="H43" s="295">
        <f>[1]housing!I6</f>
        <v>128920</v>
      </c>
      <c r="I43" s="295">
        <f>[1]housing!J6</f>
        <v>129500</v>
      </c>
      <c r="J43" s="297">
        <f>[1]housing!K6</f>
        <v>130940</v>
      </c>
      <c r="K43" s="298">
        <f>[1]housing!L6</f>
        <v>130940</v>
      </c>
    </row>
    <row r="44" spans="2:11" ht="29.25" customHeight="1" x14ac:dyDescent="0.2">
      <c r="B44" s="293">
        <v>1183</v>
      </c>
      <c r="C44" s="294" t="s">
        <v>91</v>
      </c>
      <c r="D44" s="295">
        <f>[1]housing!E7</f>
        <v>136610</v>
      </c>
      <c r="E44" s="295">
        <f>[1]housing!F7</f>
        <v>0</v>
      </c>
      <c r="F44" s="295">
        <f>[1]housing!G7</f>
        <v>136610</v>
      </c>
      <c r="G44" s="295">
        <f>[1]housing!H7</f>
        <v>16000</v>
      </c>
      <c r="H44" s="295">
        <f>[1]housing!I7</f>
        <v>152610</v>
      </c>
      <c r="I44" s="295">
        <f>[1]housing!J7</f>
        <v>137230</v>
      </c>
      <c r="J44" s="297">
        <f>[1]housing!K7</f>
        <v>138700</v>
      </c>
      <c r="K44" s="298">
        <f>[1]housing!L7</f>
        <v>138700</v>
      </c>
    </row>
    <row r="45" spans="2:11" ht="29.25" customHeight="1" x14ac:dyDescent="0.2">
      <c r="B45" s="293">
        <v>1184</v>
      </c>
      <c r="C45" s="294" t="s">
        <v>92</v>
      </c>
      <c r="D45" s="295">
        <f>[1]housing!E8</f>
        <v>5830</v>
      </c>
      <c r="E45" s="295">
        <f>[1]housing!F8</f>
        <v>0</v>
      </c>
      <c r="F45" s="295">
        <f>[1]housing!G8</f>
        <v>5830</v>
      </c>
      <c r="G45" s="295">
        <f>[1]housing!H8</f>
        <v>0</v>
      </c>
      <c r="H45" s="295">
        <f>[1]housing!I8</f>
        <v>5830</v>
      </c>
      <c r="I45" s="295">
        <f>[1]housing!J8</f>
        <v>5850</v>
      </c>
      <c r="J45" s="297">
        <f>[1]housing!K8</f>
        <v>5900</v>
      </c>
      <c r="K45" s="298">
        <f>[1]housing!L8</f>
        <v>5900</v>
      </c>
    </row>
    <row r="46" spans="2:11" ht="29.25" customHeight="1" x14ac:dyDescent="0.2">
      <c r="B46" s="293">
        <v>1185</v>
      </c>
      <c r="C46" s="294" t="s">
        <v>93</v>
      </c>
      <c r="D46" s="295">
        <f>[1]housing!E9</f>
        <v>20150</v>
      </c>
      <c r="E46" s="295">
        <f>[1]housing!F9</f>
        <v>0</v>
      </c>
      <c r="F46" s="295">
        <f>[1]housing!G9</f>
        <v>20150</v>
      </c>
      <c r="G46" s="295">
        <f>[1]housing!H9</f>
        <v>0</v>
      </c>
      <c r="H46" s="295">
        <f>[1]housing!I9</f>
        <v>20150</v>
      </c>
      <c r="I46" s="295">
        <f>[1]housing!J9</f>
        <v>20240</v>
      </c>
      <c r="J46" s="297">
        <f>[1]housing!K9</f>
        <v>20470</v>
      </c>
      <c r="K46" s="298">
        <f>[1]housing!L9</f>
        <v>20470</v>
      </c>
    </row>
    <row r="47" spans="2:11" ht="29.25" customHeight="1" x14ac:dyDescent="0.2">
      <c r="B47" s="293">
        <v>1191</v>
      </c>
      <c r="C47" s="294" t="s">
        <v>94</v>
      </c>
      <c r="D47" s="295">
        <f>[1]housing!E10</f>
        <v>21000</v>
      </c>
      <c r="E47" s="295">
        <f>[1]housing!F10</f>
        <v>0</v>
      </c>
      <c r="F47" s="295">
        <f>[1]housing!G10</f>
        <v>21000</v>
      </c>
      <c r="G47" s="295">
        <f>[1]housing!H10</f>
        <v>0</v>
      </c>
      <c r="H47" s="295">
        <f>[1]housing!I10</f>
        <v>21000</v>
      </c>
      <c r="I47" s="295">
        <f>[1]housing!J10</f>
        <v>21000</v>
      </c>
      <c r="J47" s="297">
        <f>[1]housing!K10</f>
        <v>21000</v>
      </c>
      <c r="K47" s="298">
        <f>[1]housing!L10</f>
        <v>21000</v>
      </c>
    </row>
    <row r="48" spans="2:11" ht="29.25" customHeight="1" x14ac:dyDescent="0.2">
      <c r="B48" s="293">
        <v>1194</v>
      </c>
      <c r="C48" s="294" t="s">
        <v>95</v>
      </c>
      <c r="D48" s="295">
        <f>[1]housing!E11</f>
        <v>357290</v>
      </c>
      <c r="E48" s="295">
        <f>[1]housing!F11</f>
        <v>70000</v>
      </c>
      <c r="F48" s="295">
        <f>[1]housing!G11</f>
        <v>427290</v>
      </c>
      <c r="G48" s="295">
        <f>[1]housing!H11</f>
        <v>71000</v>
      </c>
      <c r="H48" s="295">
        <f>[1]housing!I11</f>
        <v>498290</v>
      </c>
      <c r="I48" s="295">
        <f>[1]housing!J11</f>
        <v>398430</v>
      </c>
      <c r="J48" s="297">
        <f>[1]housing!K11</f>
        <v>401200</v>
      </c>
      <c r="K48" s="298">
        <f>[1]housing!L11</f>
        <v>401200</v>
      </c>
    </row>
    <row r="49" spans="2:11" ht="29.25" customHeight="1" x14ac:dyDescent="0.2">
      <c r="B49" s="293">
        <v>1196</v>
      </c>
      <c r="C49" s="294" t="s">
        <v>96</v>
      </c>
      <c r="D49" s="295">
        <f>[1]housing!E12</f>
        <v>-2000</v>
      </c>
      <c r="E49" s="295">
        <f>[1]housing!F12</f>
        <v>0</v>
      </c>
      <c r="F49" s="295">
        <f>[1]housing!G12</f>
        <v>-2000</v>
      </c>
      <c r="G49" s="295">
        <f>[1]housing!H12</f>
        <v>0</v>
      </c>
      <c r="H49" s="295">
        <f>[1]housing!I12</f>
        <v>-2000</v>
      </c>
      <c r="I49" s="295">
        <f>[1]housing!J12</f>
        <v>-2000</v>
      </c>
      <c r="J49" s="297">
        <f>[1]housing!K12</f>
        <v>-2000</v>
      </c>
      <c r="K49" s="298">
        <f>[1]housing!L12</f>
        <v>-2000</v>
      </c>
    </row>
    <row r="50" spans="2:11" ht="29.25" customHeight="1" x14ac:dyDescent="0.2">
      <c r="B50" s="293">
        <v>1199</v>
      </c>
      <c r="C50" s="294" t="s">
        <v>97</v>
      </c>
      <c r="D50" s="295">
        <f>[1]housing!E13</f>
        <v>88350</v>
      </c>
      <c r="E50" s="295">
        <f>[1]housing!F13</f>
        <v>0</v>
      </c>
      <c r="F50" s="295">
        <f>[1]housing!G13</f>
        <v>88350</v>
      </c>
      <c r="G50" s="295">
        <f>[1]housing!H13</f>
        <v>0</v>
      </c>
      <c r="H50" s="295">
        <f>[1]housing!I13</f>
        <v>88350</v>
      </c>
      <c r="I50" s="295">
        <f>[1]housing!J13</f>
        <v>88950</v>
      </c>
      <c r="J50" s="297">
        <f>[1]housing!K13</f>
        <v>89980</v>
      </c>
      <c r="K50" s="298">
        <f>[1]housing!L13</f>
        <v>89980</v>
      </c>
    </row>
    <row r="51" spans="2:11" ht="29.25" customHeight="1" x14ac:dyDescent="0.2">
      <c r="B51" s="293">
        <v>1206</v>
      </c>
      <c r="C51" s="294" t="s">
        <v>98</v>
      </c>
      <c r="D51" s="295">
        <f>'[1]central support&amp; other'!E35</f>
        <v>3500</v>
      </c>
      <c r="E51" s="295">
        <f>'[1]central support&amp; other'!F35</f>
        <v>0</v>
      </c>
      <c r="F51" s="295">
        <f>'[1]central support&amp; other'!G35</f>
        <v>3500</v>
      </c>
      <c r="G51" s="295">
        <f>'[1]central support&amp; other'!H35</f>
        <v>0</v>
      </c>
      <c r="H51" s="295">
        <f>'[1]central support&amp; other'!I35</f>
        <v>3500</v>
      </c>
      <c r="I51" s="295">
        <f>'[1]central support&amp; other'!J35</f>
        <v>3500</v>
      </c>
      <c r="J51" s="297">
        <f>'[1]central support&amp; other'!K35</f>
        <v>3500</v>
      </c>
      <c r="K51" s="298">
        <f>'[1]central support&amp; other'!L35</f>
        <v>3500</v>
      </c>
    </row>
    <row r="52" spans="2:11" ht="29.25" customHeight="1" x14ac:dyDescent="0.2">
      <c r="B52" s="293">
        <v>1228</v>
      </c>
      <c r="C52" s="299" t="s">
        <v>99</v>
      </c>
      <c r="D52" s="295">
        <f>'[1]central support&amp; other'!E45</f>
        <v>19500</v>
      </c>
      <c r="E52" s="295">
        <f>'[1]central support&amp; other'!F45</f>
        <v>1780</v>
      </c>
      <c r="F52" s="295">
        <f>'[1]central support&amp; other'!G45</f>
        <v>21280</v>
      </c>
      <c r="G52" s="295">
        <f>'[1]central support&amp; other'!H45</f>
        <v>0</v>
      </c>
      <c r="H52" s="295">
        <f>'[1]central support&amp; other'!I45</f>
        <v>21280</v>
      </c>
      <c r="I52" s="295">
        <f>'[1]central support&amp; other'!J45</f>
        <v>21280</v>
      </c>
      <c r="J52" s="297">
        <f>'[1]central support&amp; other'!K45</f>
        <v>21280</v>
      </c>
      <c r="K52" s="298">
        <f>'[1]central support&amp; other'!L45</f>
        <v>21280</v>
      </c>
    </row>
    <row r="53" spans="2:11" ht="29.25" customHeight="1" x14ac:dyDescent="0.2">
      <c r="B53" s="293">
        <v>1234</v>
      </c>
      <c r="C53" s="294" t="s">
        <v>47</v>
      </c>
      <c r="D53" s="295">
        <f>'[1]central support&amp; other'!E40</f>
        <v>72370</v>
      </c>
      <c r="E53" s="295">
        <f>'[1]central support&amp; other'!F40</f>
        <v>-5660</v>
      </c>
      <c r="F53" s="295">
        <f>'[1]central support&amp; other'!G40</f>
        <v>66710</v>
      </c>
      <c r="G53" s="295">
        <f>'[1]central support&amp; other'!H40</f>
        <v>0</v>
      </c>
      <c r="H53" s="295">
        <f>'[1]central support&amp; other'!I40</f>
        <v>66710</v>
      </c>
      <c r="I53" s="295">
        <f>'[1]central support&amp; other'!J40</f>
        <v>72070</v>
      </c>
      <c r="J53" s="297">
        <f>'[1]central support&amp; other'!K40</f>
        <v>73100</v>
      </c>
      <c r="K53" s="298">
        <f>'[1]central support&amp; other'!L40</f>
        <v>73330</v>
      </c>
    </row>
    <row r="54" spans="2:11" ht="29.25" customHeight="1" x14ac:dyDescent="0.2">
      <c r="B54" s="293">
        <v>1391</v>
      </c>
      <c r="C54" s="294" t="s">
        <v>48</v>
      </c>
      <c r="D54" s="295">
        <f>'[1]central support&amp; other'!E47</f>
        <v>52270</v>
      </c>
      <c r="E54" s="295">
        <f>'[1]central support&amp; other'!F47</f>
        <v>7830</v>
      </c>
      <c r="F54" s="295">
        <f>'[1]central support&amp; other'!G47</f>
        <v>60100</v>
      </c>
      <c r="G54" s="295">
        <f>'[1]central support&amp; other'!H47</f>
        <v>15000</v>
      </c>
      <c r="H54" s="295">
        <f>'[1]central support&amp; other'!I47</f>
        <v>75100</v>
      </c>
      <c r="I54" s="295">
        <f>'[1]central support&amp; other'!J47</f>
        <v>59210</v>
      </c>
      <c r="J54" s="297">
        <f>'[1]central support&amp; other'!K47</f>
        <v>61560</v>
      </c>
      <c r="K54" s="298">
        <f>'[1]central support&amp; other'!L47</f>
        <v>62710</v>
      </c>
    </row>
    <row r="55" spans="2:11" ht="29.25" customHeight="1" x14ac:dyDescent="0.2">
      <c r="B55" s="293">
        <v>1397</v>
      </c>
      <c r="C55" s="294" t="s">
        <v>100</v>
      </c>
      <c r="D55" s="295">
        <f>[1]environment!E22</f>
        <v>15960</v>
      </c>
      <c r="E55" s="295">
        <f>[1]environment!F22</f>
        <v>0</v>
      </c>
      <c r="F55" s="295">
        <f>[1]environment!G22</f>
        <v>15960</v>
      </c>
      <c r="G55" s="295">
        <f>[1]environment!H22</f>
        <v>0</v>
      </c>
      <c r="H55" s="295">
        <f>[1]environment!I22</f>
        <v>15960</v>
      </c>
      <c r="I55" s="295">
        <f>[1]environment!J22</f>
        <v>15960</v>
      </c>
      <c r="J55" s="297">
        <f>[1]environment!K22</f>
        <v>15960</v>
      </c>
      <c r="K55" s="298">
        <f>[1]environment!L22</f>
        <v>15960</v>
      </c>
    </row>
    <row r="56" spans="2:11" ht="29.25" customHeight="1" x14ac:dyDescent="0.2">
      <c r="B56" s="293">
        <v>1400</v>
      </c>
      <c r="C56" s="300" t="s">
        <v>101</v>
      </c>
      <c r="D56" s="295">
        <f>'[1] hway &amp; Plan'!E4</f>
        <v>79390</v>
      </c>
      <c r="E56" s="295">
        <f>'[1] hway &amp; Plan'!F4</f>
        <v>66160</v>
      </c>
      <c r="F56" s="295">
        <f>'[1] hway &amp; Plan'!G4</f>
        <v>145550</v>
      </c>
      <c r="G56" s="295">
        <f>'[1] hway &amp; Plan'!H4</f>
        <v>0</v>
      </c>
      <c r="H56" s="295">
        <f>'[1] hway &amp; Plan'!I4</f>
        <v>145550</v>
      </c>
      <c r="I56" s="295">
        <f>'[1] hway &amp; Plan'!J4</f>
        <v>54760</v>
      </c>
      <c r="J56" s="297">
        <f>'[1] hway &amp; Plan'!K4</f>
        <v>-36600</v>
      </c>
      <c r="K56" s="298">
        <f>'[1] hway &amp; Plan'!L4</f>
        <v>-36280</v>
      </c>
    </row>
    <row r="57" spans="2:11" ht="29.25" customHeight="1" x14ac:dyDescent="0.2">
      <c r="B57" s="293">
        <v>1402</v>
      </c>
      <c r="C57" s="294" t="s">
        <v>49</v>
      </c>
      <c r="D57" s="295">
        <f>'[1] hway &amp; Plan'!E6</f>
        <v>106890</v>
      </c>
      <c r="E57" s="295">
        <f>'[1] hway &amp; Plan'!F6</f>
        <v>-19900</v>
      </c>
      <c r="F57" s="295">
        <f>'[1] hway &amp; Plan'!G6</f>
        <v>86990</v>
      </c>
      <c r="G57" s="295">
        <f>'[1] hway &amp; Plan'!H6</f>
        <v>0</v>
      </c>
      <c r="H57" s="295">
        <f>'[1] hway &amp; Plan'!I6</f>
        <v>86990</v>
      </c>
      <c r="I57" s="295">
        <f>'[1] hway &amp; Plan'!J6</f>
        <v>89560</v>
      </c>
      <c r="J57" s="297">
        <f>'[1] hway &amp; Plan'!K6</f>
        <v>89560</v>
      </c>
      <c r="K57" s="298">
        <f>'[1] hway &amp; Plan'!L6</f>
        <v>89560</v>
      </c>
    </row>
    <row r="58" spans="2:11" ht="29.25" customHeight="1" x14ac:dyDescent="0.2">
      <c r="B58" s="293">
        <v>1406</v>
      </c>
      <c r="C58" s="294" t="s">
        <v>102</v>
      </c>
      <c r="D58" s="295">
        <f>'[1] hway &amp; Plan'!E7</f>
        <v>33780</v>
      </c>
      <c r="E58" s="295">
        <f>'[1] hway &amp; Plan'!F7</f>
        <v>0</v>
      </c>
      <c r="F58" s="295">
        <f>'[1] hway &amp; Plan'!G7</f>
        <v>33780</v>
      </c>
      <c r="G58" s="295">
        <f>'[1] hway &amp; Plan'!H7</f>
        <v>0</v>
      </c>
      <c r="H58" s="295">
        <f>'[1] hway &amp; Plan'!I7</f>
        <v>33780</v>
      </c>
      <c r="I58" s="295">
        <f>'[1] hway &amp; Plan'!J7</f>
        <v>33780</v>
      </c>
      <c r="J58" s="297">
        <f>'[1] hway &amp; Plan'!K7</f>
        <v>33780</v>
      </c>
      <c r="K58" s="298">
        <f>'[1] hway &amp; Plan'!L7</f>
        <v>33780</v>
      </c>
    </row>
    <row r="59" spans="2:11" ht="29.25" customHeight="1" x14ac:dyDescent="0.2">
      <c r="B59" s="293">
        <v>1409</v>
      </c>
      <c r="C59" s="294" t="s">
        <v>103</v>
      </c>
      <c r="D59" s="295">
        <f>'[1] hway &amp; Plan'!E8</f>
        <v>28250</v>
      </c>
      <c r="E59" s="295">
        <f>'[1] hway &amp; Plan'!F8</f>
        <v>0</v>
      </c>
      <c r="F59" s="295">
        <f>'[1] hway &amp; Plan'!G8</f>
        <v>28250</v>
      </c>
      <c r="G59" s="295">
        <f>'[1] hway &amp; Plan'!H8</f>
        <v>0</v>
      </c>
      <c r="H59" s="295">
        <f>'[1] hway &amp; Plan'!I8</f>
        <v>28250</v>
      </c>
      <c r="I59" s="295">
        <f>'[1] hway &amp; Plan'!J8</f>
        <v>28290</v>
      </c>
      <c r="J59" s="297">
        <f>'[1] hway &amp; Plan'!K8</f>
        <v>28460</v>
      </c>
      <c r="K59" s="298">
        <f>'[1] hway &amp; Plan'!L8</f>
        <v>28460</v>
      </c>
    </row>
    <row r="60" spans="2:11" ht="29.25" customHeight="1" x14ac:dyDescent="0.2">
      <c r="B60" s="293">
        <v>1414</v>
      </c>
      <c r="C60" s="294" t="s">
        <v>50</v>
      </c>
      <c r="D60" s="295">
        <f>'[1] hway &amp; Plan'!E9</f>
        <v>289430</v>
      </c>
      <c r="E60" s="295">
        <f>'[1] hway &amp; Plan'!F9</f>
        <v>-239630</v>
      </c>
      <c r="F60" s="295">
        <f>'[1] hway &amp; Plan'!G9</f>
        <v>49800</v>
      </c>
      <c r="G60" s="295">
        <f>'[1] hway &amp; Plan'!H9</f>
        <v>0</v>
      </c>
      <c r="H60" s="295">
        <f>'[1] hway &amp; Plan'!I9</f>
        <v>49800</v>
      </c>
      <c r="I60" s="295">
        <f>'[1] hway &amp; Plan'!J9</f>
        <v>49800</v>
      </c>
      <c r="J60" s="297">
        <f>'[1] hway &amp; Plan'!K9</f>
        <v>49800</v>
      </c>
      <c r="K60" s="298">
        <f>'[1] hway &amp; Plan'!L9</f>
        <v>49800</v>
      </c>
    </row>
    <row r="61" spans="2:11" ht="29.25" customHeight="1" x14ac:dyDescent="0.2">
      <c r="B61" s="293">
        <v>1423</v>
      </c>
      <c r="C61" s="294" t="s">
        <v>63</v>
      </c>
      <c r="D61" s="295">
        <f>'[1] hway &amp; Plan'!E10</f>
        <v>86570</v>
      </c>
      <c r="E61" s="295">
        <f>'[1] hway &amp; Plan'!F10</f>
        <v>8000</v>
      </c>
      <c r="F61" s="295">
        <f>'[1] hway &amp; Plan'!G10</f>
        <v>94570</v>
      </c>
      <c r="G61" s="295">
        <f>'[1] hway &amp; Plan'!H10</f>
        <v>0</v>
      </c>
      <c r="H61" s="295">
        <f>'[1] hway &amp; Plan'!I10</f>
        <v>94570</v>
      </c>
      <c r="I61" s="295">
        <f>'[1] hway &amp; Plan'!J10</f>
        <v>86570</v>
      </c>
      <c r="J61" s="297">
        <f>'[1] hway &amp; Plan'!K10</f>
        <v>86570</v>
      </c>
      <c r="K61" s="298">
        <f>'[1] hway &amp; Plan'!L10</f>
        <v>86570</v>
      </c>
    </row>
    <row r="62" spans="2:11" ht="29.25" customHeight="1" x14ac:dyDescent="0.2">
      <c r="B62" s="293">
        <v>1529</v>
      </c>
      <c r="C62" s="300" t="s">
        <v>104</v>
      </c>
      <c r="D62" s="295">
        <f>'[1] hway &amp; Plan'!E18</f>
        <v>5100</v>
      </c>
      <c r="E62" s="295">
        <f>'[1] hway &amp; Plan'!F18</f>
        <v>0</v>
      </c>
      <c r="F62" s="295">
        <f>'[1] hway &amp; Plan'!G18</f>
        <v>5100</v>
      </c>
      <c r="G62" s="295">
        <f>'[1] hway &amp; Plan'!H18</f>
        <v>0</v>
      </c>
      <c r="H62" s="295">
        <f>'[1] hway &amp; Plan'!I18</f>
        <v>5100</v>
      </c>
      <c r="I62" s="295">
        <f>'[1] hway &amp; Plan'!J18</f>
        <v>5100</v>
      </c>
      <c r="J62" s="297">
        <f>'[1] hway &amp; Plan'!K18</f>
        <v>5100</v>
      </c>
      <c r="K62" s="298">
        <f>'[1] hway &amp; Plan'!L18</f>
        <v>5100</v>
      </c>
    </row>
    <row r="63" spans="2:11" ht="29.25" customHeight="1" x14ac:dyDescent="0.2">
      <c r="B63" s="293">
        <v>1542</v>
      </c>
      <c r="C63" s="294" t="s">
        <v>105</v>
      </c>
      <c r="D63" s="295">
        <f>'[1] hway &amp; Plan'!E19</f>
        <v>75840</v>
      </c>
      <c r="E63" s="295">
        <f>'[1] hway &amp; Plan'!F19</f>
        <v>0</v>
      </c>
      <c r="F63" s="295">
        <f>'[1] hway &amp; Plan'!G19</f>
        <v>75840</v>
      </c>
      <c r="G63" s="295">
        <f>'[1] hway &amp; Plan'!H19</f>
        <v>0</v>
      </c>
      <c r="H63" s="295">
        <f>'[1] hway &amp; Plan'!I19</f>
        <v>75840</v>
      </c>
      <c r="I63" s="295">
        <f>'[1] hway &amp; Plan'!J19</f>
        <v>75970</v>
      </c>
      <c r="J63" s="297">
        <f>'[1] hway &amp; Plan'!K19</f>
        <v>76160</v>
      </c>
      <c r="K63" s="298">
        <f>'[1] hway &amp; Plan'!L19</f>
        <v>76160</v>
      </c>
    </row>
    <row r="64" spans="2:11" ht="29.25" customHeight="1" x14ac:dyDescent="0.2">
      <c r="B64" s="293">
        <v>1543</v>
      </c>
      <c r="C64" s="300" t="s">
        <v>106</v>
      </c>
      <c r="D64" s="295">
        <f>'[1] hway &amp; Plan'!E20</f>
        <v>28130</v>
      </c>
      <c r="E64" s="295">
        <f>'[1] hway &amp; Plan'!F20</f>
        <v>99360</v>
      </c>
      <c r="F64" s="295">
        <f>'[1] hway &amp; Plan'!G20</f>
        <v>127490</v>
      </c>
      <c r="G64" s="295">
        <f>'[1] hway &amp; Plan'!H20</f>
        <v>0</v>
      </c>
      <c r="H64" s="295">
        <f>'[1] hway &amp; Plan'!I20</f>
        <v>127490</v>
      </c>
      <c r="I64" s="295">
        <f>'[1] hway &amp; Plan'!J20</f>
        <v>18290</v>
      </c>
      <c r="J64" s="297">
        <f>'[1] hway &amp; Plan'!K20</f>
        <v>18510</v>
      </c>
      <c r="K64" s="298">
        <f>'[1] hway &amp; Plan'!L20</f>
        <v>18510</v>
      </c>
    </row>
    <row r="65" spans="2:11" ht="29.25" customHeight="1" x14ac:dyDescent="0.2">
      <c r="B65" s="293">
        <v>1544</v>
      </c>
      <c r="C65" s="294" t="s">
        <v>107</v>
      </c>
      <c r="D65" s="295">
        <f>'[1] hway &amp; Plan'!E21</f>
        <v>500</v>
      </c>
      <c r="E65" s="295">
        <f>'[1] hway &amp; Plan'!F21</f>
        <v>0</v>
      </c>
      <c r="F65" s="295">
        <f>'[1] hway &amp; Plan'!G21</f>
        <v>500</v>
      </c>
      <c r="G65" s="295">
        <f>'[1] hway &amp; Plan'!H21</f>
        <v>0</v>
      </c>
      <c r="H65" s="295">
        <f>'[1] hway &amp; Plan'!I21</f>
        <v>500</v>
      </c>
      <c r="I65" s="295">
        <f>'[1] hway &amp; Plan'!J21</f>
        <v>500</v>
      </c>
      <c r="J65" s="297">
        <f>'[1] hway &amp; Plan'!K21</f>
        <v>500</v>
      </c>
      <c r="K65" s="298">
        <f>'[1] hway &amp; Plan'!L21</f>
        <v>500</v>
      </c>
    </row>
    <row r="66" spans="2:11" ht="29.25" customHeight="1" x14ac:dyDescent="0.2">
      <c r="B66" s="293">
        <v>1545</v>
      </c>
      <c r="C66" s="300" t="s">
        <v>51</v>
      </c>
      <c r="D66" s="295">
        <f>'[1] hway &amp; Plan'!E22</f>
        <v>320220</v>
      </c>
      <c r="E66" s="295">
        <f>'[1] hway &amp; Plan'!F22</f>
        <v>-191500</v>
      </c>
      <c r="F66" s="295">
        <f>'[1] hway &amp; Plan'!G22</f>
        <v>128720</v>
      </c>
      <c r="G66" s="295">
        <f>'[1] hway &amp; Plan'!H22</f>
        <v>-27600</v>
      </c>
      <c r="H66" s="295">
        <f>'[1] hway &amp; Plan'!I22</f>
        <v>101120</v>
      </c>
      <c r="I66" s="295">
        <f>'[1] hway &amp; Plan'!J22</f>
        <v>410600</v>
      </c>
      <c r="J66" s="297">
        <f>'[1] hway &amp; Plan'!K22</f>
        <v>391760</v>
      </c>
      <c r="K66" s="298">
        <f>'[1] hway &amp; Plan'!L22</f>
        <v>390820</v>
      </c>
    </row>
    <row r="67" spans="2:11" ht="29.25" customHeight="1" x14ac:dyDescent="0.2">
      <c r="B67" s="293">
        <v>1546</v>
      </c>
      <c r="C67" s="300" t="s">
        <v>52</v>
      </c>
      <c r="D67" s="295">
        <f>'[1] hway &amp; Plan'!E23</f>
        <v>0</v>
      </c>
      <c r="E67" s="295">
        <f>'[1] hway &amp; Plan'!F23</f>
        <v>-8020</v>
      </c>
      <c r="F67" s="295">
        <f>'[1] hway &amp; Plan'!G23</f>
        <v>-8020</v>
      </c>
      <c r="G67" s="295">
        <f>'[1] hway &amp; Plan'!H23</f>
        <v>0</v>
      </c>
      <c r="H67" s="295">
        <f>'[1] hway &amp; Plan'!I23</f>
        <v>-8020</v>
      </c>
      <c r="I67" s="295">
        <f>'[1] hway &amp; Plan'!J23</f>
        <v>590</v>
      </c>
      <c r="J67" s="297">
        <f>'[1] hway &amp; Plan'!K23</f>
        <v>590</v>
      </c>
      <c r="K67" s="298">
        <f>'[1] hway &amp; Plan'!L23</f>
        <v>1890</v>
      </c>
    </row>
    <row r="68" spans="2:11" ht="29.25" customHeight="1" x14ac:dyDescent="0.2">
      <c r="B68" s="293">
        <v>1547</v>
      </c>
      <c r="C68" s="300" t="s">
        <v>53</v>
      </c>
      <c r="D68" s="295">
        <f>'[1] hway &amp; Plan'!E24</f>
        <v>390910</v>
      </c>
      <c r="E68" s="295">
        <f>'[1] hway &amp; Plan'!F24</f>
        <v>38790</v>
      </c>
      <c r="F68" s="295">
        <f>'[1] hway &amp; Plan'!G24</f>
        <v>429700</v>
      </c>
      <c r="G68" s="295">
        <f>'[1] hway &amp; Plan'!H24</f>
        <v>400</v>
      </c>
      <c r="H68" s="295">
        <f>'[1] hway &amp; Plan'!I24</f>
        <v>430100</v>
      </c>
      <c r="I68" s="295">
        <f>'[1] hway &amp; Plan'!J24</f>
        <v>439080</v>
      </c>
      <c r="J68" s="297">
        <f>'[1] hway &amp; Plan'!K24</f>
        <v>443310</v>
      </c>
      <c r="K68" s="298">
        <f>'[1] hway &amp; Plan'!L24</f>
        <v>448580</v>
      </c>
    </row>
    <row r="69" spans="2:11" ht="29.25" customHeight="1" x14ac:dyDescent="0.2">
      <c r="B69" s="293">
        <v>1548</v>
      </c>
      <c r="C69" s="294" t="s">
        <v>54</v>
      </c>
      <c r="D69" s="295">
        <f>'[1] hway &amp; Plan'!E25</f>
        <v>137090</v>
      </c>
      <c r="E69" s="295">
        <f>'[1] hway &amp; Plan'!F25</f>
        <v>54020</v>
      </c>
      <c r="F69" s="295">
        <f>'[1] hway &amp; Plan'!G25</f>
        <v>191110</v>
      </c>
      <c r="G69" s="295">
        <f>'[1] hway &amp; Plan'!H25</f>
        <v>0</v>
      </c>
      <c r="H69" s="295">
        <f>'[1] hway &amp; Plan'!I25</f>
        <v>191110</v>
      </c>
      <c r="I69" s="295">
        <f>'[1] hway &amp; Plan'!J25</f>
        <v>186310</v>
      </c>
      <c r="J69" s="297">
        <f>'[1] hway &amp; Plan'!K25</f>
        <v>186460</v>
      </c>
      <c r="K69" s="298">
        <f>'[1] hway &amp; Plan'!L25</f>
        <v>218610</v>
      </c>
    </row>
    <row r="70" spans="2:11" ht="29.25" customHeight="1" x14ac:dyDescent="0.2">
      <c r="B70" s="293">
        <v>1549</v>
      </c>
      <c r="C70" s="300" t="s">
        <v>108</v>
      </c>
      <c r="D70" s="295">
        <f>'[1] hway &amp; Plan'!E26</f>
        <v>0</v>
      </c>
      <c r="E70" s="295">
        <f>'[1] hway &amp; Plan'!F26</f>
        <v>-25930</v>
      </c>
      <c r="F70" s="295">
        <f>'[1] hway &amp; Plan'!G26</f>
        <v>-25930</v>
      </c>
      <c r="G70" s="295">
        <f>'[1] hway &amp; Plan'!H26</f>
        <v>0</v>
      </c>
      <c r="H70" s="295">
        <f>'[1] hway &amp; Plan'!I26</f>
        <v>-25930</v>
      </c>
      <c r="I70" s="295">
        <f>'[1] hway &amp; Plan'!J26</f>
        <v>-58860</v>
      </c>
      <c r="J70" s="297">
        <f>'[1] hway &amp; Plan'!K26</f>
        <v>-59720</v>
      </c>
      <c r="K70" s="298">
        <f>'[1] hway &amp; Plan'!L26</f>
        <v>-58100</v>
      </c>
    </row>
    <row r="71" spans="2:11" ht="29.25" customHeight="1" x14ac:dyDescent="0.2">
      <c r="B71" s="301">
        <v>1565</v>
      </c>
      <c r="C71" s="302" t="s">
        <v>109</v>
      </c>
      <c r="D71" s="303">
        <f>[1]environment!E21</f>
        <v>0</v>
      </c>
      <c r="E71" s="303">
        <f>[1]environment!F21</f>
        <v>-4000</v>
      </c>
      <c r="F71" s="303">
        <f>[1]environment!G21</f>
        <v>-4000</v>
      </c>
      <c r="G71" s="303">
        <f>[1]environment!H21</f>
        <v>0</v>
      </c>
      <c r="H71" s="303">
        <f>[1]environment!I21</f>
        <v>-4000</v>
      </c>
      <c r="I71" s="303">
        <f>[1]environment!J21</f>
        <v>-4000</v>
      </c>
      <c r="J71" s="305">
        <f>[1]environment!K21</f>
        <v>-4000</v>
      </c>
      <c r="K71" s="306">
        <f>[1]environment!L21</f>
        <v>-4000</v>
      </c>
    </row>
    <row r="72" spans="2:11" ht="29.25" customHeight="1" thickBot="1" x14ac:dyDescent="0.25">
      <c r="B72" s="318"/>
      <c r="C72" s="319" t="s">
        <v>88</v>
      </c>
      <c r="D72" s="320">
        <f>SUM(D41:D71)</f>
        <v>2956930</v>
      </c>
      <c r="E72" s="320">
        <f t="shared" ref="E72:J72" si="1">SUM(E41:E71)</f>
        <v>-211890</v>
      </c>
      <c r="F72" s="320">
        <f t="shared" si="1"/>
        <v>2745040</v>
      </c>
      <c r="G72" s="320">
        <f>SUM(G41:G71)</f>
        <v>74800</v>
      </c>
      <c r="H72" s="320">
        <f t="shared" si="1"/>
        <v>2819840</v>
      </c>
      <c r="I72" s="320">
        <f t="shared" si="1"/>
        <v>2754400</v>
      </c>
      <c r="J72" s="321">
        <f t="shared" si="1"/>
        <v>2661930</v>
      </c>
      <c r="K72" s="322">
        <f>SUM(K41:K71)</f>
        <v>2710960</v>
      </c>
    </row>
    <row r="73" spans="2:11" ht="17.25" customHeight="1" thickBot="1" x14ac:dyDescent="0.25">
      <c r="B73" s="314"/>
      <c r="C73" s="315"/>
      <c r="D73" s="316"/>
      <c r="E73" s="316"/>
      <c r="F73" s="316"/>
      <c r="G73" s="316"/>
      <c r="H73" s="316"/>
      <c r="I73" s="316"/>
      <c r="J73" s="316"/>
      <c r="K73" s="316"/>
    </row>
    <row r="74" spans="2:11" s="5" customFormat="1" ht="29.25" customHeight="1" thickBot="1" x14ac:dyDescent="0.3">
      <c r="B74" s="279" t="s">
        <v>110</v>
      </c>
      <c r="C74" s="279"/>
      <c r="D74" s="281"/>
      <c r="E74" s="430" t="s">
        <v>67</v>
      </c>
      <c r="F74" s="431"/>
      <c r="G74" s="432"/>
      <c r="H74" s="323"/>
      <c r="I74" s="323"/>
      <c r="J74" s="324"/>
      <c r="K74" s="325"/>
    </row>
    <row r="75" spans="2:11" ht="19.5" customHeight="1" thickBot="1" x14ac:dyDescent="0.25">
      <c r="B75" s="284"/>
      <c r="C75" s="285"/>
      <c r="D75" s="282"/>
      <c r="E75" s="282"/>
      <c r="F75" s="282"/>
      <c r="G75" s="282"/>
      <c r="H75" s="282"/>
      <c r="I75" s="282"/>
      <c r="J75" s="282"/>
      <c r="K75" s="286"/>
    </row>
    <row r="76" spans="2:11" ht="96" customHeight="1" x14ac:dyDescent="0.2">
      <c r="B76" s="326" t="s">
        <v>1</v>
      </c>
      <c r="C76" s="327" t="s">
        <v>68</v>
      </c>
      <c r="D76" s="289" t="s">
        <v>176</v>
      </c>
      <c r="E76" s="289" t="s">
        <v>69</v>
      </c>
      <c r="F76" s="289" t="s">
        <v>70</v>
      </c>
      <c r="G76" s="289" t="s">
        <v>71</v>
      </c>
      <c r="H76" s="290" t="s">
        <v>430</v>
      </c>
      <c r="I76" s="289" t="s">
        <v>177</v>
      </c>
      <c r="J76" s="291" t="s">
        <v>178</v>
      </c>
      <c r="K76" s="292" t="s">
        <v>179</v>
      </c>
    </row>
    <row r="77" spans="2:11" ht="33" customHeight="1" x14ac:dyDescent="0.2">
      <c r="B77" s="293">
        <v>1186</v>
      </c>
      <c r="C77" s="328" t="s">
        <v>5</v>
      </c>
      <c r="D77" s="295">
        <f>[1]environment!E4</f>
        <v>47490</v>
      </c>
      <c r="E77" s="296">
        <f>[1]environment!F4</f>
        <v>-10000</v>
      </c>
      <c r="F77" s="295">
        <f>[1]environment!G4</f>
        <v>37490</v>
      </c>
      <c r="G77" s="295">
        <f>[1]environment!H4</f>
        <v>0</v>
      </c>
      <c r="H77" s="295">
        <f>[1]environment!I4</f>
        <v>37490</v>
      </c>
      <c r="I77" s="295">
        <f>[1]environment!J4</f>
        <v>37580</v>
      </c>
      <c r="J77" s="297">
        <f>[1]environment!K4</f>
        <v>37910</v>
      </c>
      <c r="K77" s="298">
        <f>[1]environment!L4</f>
        <v>37910</v>
      </c>
    </row>
    <row r="78" spans="2:11" ht="33" customHeight="1" x14ac:dyDescent="0.2">
      <c r="B78" s="293">
        <v>1227</v>
      </c>
      <c r="C78" s="299" t="s">
        <v>6</v>
      </c>
      <c r="D78" s="295">
        <f>[1]environment!E5</f>
        <v>224570</v>
      </c>
      <c r="E78" s="295">
        <f>[1]environment!F5</f>
        <v>15040</v>
      </c>
      <c r="F78" s="295">
        <f>[1]environment!G5</f>
        <v>239610</v>
      </c>
      <c r="G78" s="295">
        <f>[1]environment!H5</f>
        <v>0</v>
      </c>
      <c r="H78" s="295">
        <f>[1]environment!I5</f>
        <v>239610</v>
      </c>
      <c r="I78" s="295">
        <f>[1]environment!J5</f>
        <v>218770</v>
      </c>
      <c r="J78" s="297">
        <f>[1]environment!K5</f>
        <v>220460</v>
      </c>
      <c r="K78" s="298">
        <f>[1]environment!L5</f>
        <v>221410</v>
      </c>
    </row>
    <row r="79" spans="2:11" ht="33" customHeight="1" x14ac:dyDescent="0.2">
      <c r="B79" s="293">
        <v>1403</v>
      </c>
      <c r="C79" s="294" t="s">
        <v>111</v>
      </c>
      <c r="D79" s="295">
        <f>[1]environment!E6</f>
        <v>-40</v>
      </c>
      <c r="E79" s="296">
        <f>[1]environment!F6</f>
        <v>0</v>
      </c>
      <c r="F79" s="295">
        <f>[1]environment!G6</f>
        <v>-40</v>
      </c>
      <c r="G79" s="295">
        <f>[1]environment!H6</f>
        <v>0</v>
      </c>
      <c r="H79" s="295">
        <f>[1]environment!I6</f>
        <v>-40</v>
      </c>
      <c r="I79" s="295">
        <f>[1]environment!J6</f>
        <v>-40</v>
      </c>
      <c r="J79" s="297">
        <f>[1]environment!K6</f>
        <v>-40</v>
      </c>
      <c r="K79" s="298">
        <f>[1]environment!L6</f>
        <v>-40</v>
      </c>
    </row>
    <row r="80" spans="2:11" ht="33" customHeight="1" x14ac:dyDescent="0.2">
      <c r="B80" s="293">
        <v>1420</v>
      </c>
      <c r="C80" s="294" t="s">
        <v>112</v>
      </c>
      <c r="D80" s="295">
        <f>'[1]Leisure &amp;waste'!E33</f>
        <v>1459550</v>
      </c>
      <c r="E80" s="296">
        <f>'[1]Leisure &amp;waste'!F33</f>
        <v>11160</v>
      </c>
      <c r="F80" s="295">
        <f>'[1]Leisure &amp;waste'!G33</f>
        <v>1470710</v>
      </c>
      <c r="G80" s="295">
        <f>'[1]Leisure &amp;waste'!H33</f>
        <v>0</v>
      </c>
      <c r="H80" s="295">
        <f>'[1]Leisure &amp;waste'!I33</f>
        <v>1470710</v>
      </c>
      <c r="I80" s="295">
        <f>'[1]Leisure &amp;waste'!J33</f>
        <v>1471700</v>
      </c>
      <c r="J80" s="297">
        <f>'[1]Leisure &amp;waste'!K33</f>
        <v>1480860</v>
      </c>
      <c r="K80" s="298">
        <f>'[1]Leisure &amp;waste'!L33</f>
        <v>1480080</v>
      </c>
    </row>
    <row r="81" spans="2:11" ht="33" customHeight="1" x14ac:dyDescent="0.2">
      <c r="B81" s="293">
        <v>1421</v>
      </c>
      <c r="C81" s="294" t="s">
        <v>8</v>
      </c>
      <c r="D81" s="295">
        <f>'[1]Leisure &amp;waste'!E34</f>
        <v>8310</v>
      </c>
      <c r="E81" s="296">
        <f>'[1]Leisure &amp;waste'!F34</f>
        <v>-86230</v>
      </c>
      <c r="F81" s="295">
        <f>'[1]Leisure &amp;waste'!G34</f>
        <v>-77920</v>
      </c>
      <c r="G81" s="295">
        <f>'[1]Leisure &amp;waste'!H34</f>
        <v>0</v>
      </c>
      <c r="H81" s="295">
        <f>'[1]Leisure &amp;waste'!I34</f>
        <v>-77920</v>
      </c>
      <c r="I81" s="295">
        <f>'[1]Leisure &amp;waste'!J34</f>
        <v>-58770</v>
      </c>
      <c r="J81" s="297">
        <f>'[1]Leisure &amp;waste'!K34</f>
        <v>-67120</v>
      </c>
      <c r="K81" s="298">
        <f>'[1]Leisure &amp;waste'!L34</f>
        <v>-78720</v>
      </c>
    </row>
    <row r="82" spans="2:11" ht="33" customHeight="1" x14ac:dyDescent="0.2">
      <c r="B82" s="293">
        <v>1424</v>
      </c>
      <c r="C82" s="300" t="s">
        <v>113</v>
      </c>
      <c r="D82" s="295">
        <f>'[1]Leisure &amp;waste'!E36</f>
        <v>34830</v>
      </c>
      <c r="E82" s="296">
        <f>'[1]Leisure &amp;waste'!F36</f>
        <v>-3900</v>
      </c>
      <c r="F82" s="295">
        <f>'[1]Leisure &amp;waste'!G36</f>
        <v>30930</v>
      </c>
      <c r="G82" s="295">
        <f>'[1]Leisure &amp;waste'!H36</f>
        <v>0</v>
      </c>
      <c r="H82" s="295">
        <f>'[1]Leisure &amp;waste'!I36</f>
        <v>30930</v>
      </c>
      <c r="I82" s="295">
        <f>'[1]Leisure &amp;waste'!J36</f>
        <v>31220</v>
      </c>
      <c r="J82" s="297">
        <f>'[1]Leisure &amp;waste'!K36</f>
        <v>31540</v>
      </c>
      <c r="K82" s="298">
        <f>'[1]Leisure &amp;waste'!L36</f>
        <v>31540</v>
      </c>
    </row>
    <row r="83" spans="2:11" ht="33" customHeight="1" x14ac:dyDescent="0.2">
      <c r="B83" s="293">
        <v>1425</v>
      </c>
      <c r="C83" s="300" t="s">
        <v>180</v>
      </c>
      <c r="D83" s="295">
        <f>'[1]Leisure &amp;waste'!E37</f>
        <v>0</v>
      </c>
      <c r="E83" s="296">
        <f>'[1]Leisure &amp;waste'!F37</f>
        <v>0</v>
      </c>
      <c r="F83" s="295">
        <f>'[1]Leisure &amp;waste'!G37</f>
        <v>0</v>
      </c>
      <c r="G83" s="295">
        <f>'[1]Leisure &amp;waste'!H37</f>
        <v>0</v>
      </c>
      <c r="H83" s="295">
        <f>'[1]Leisure &amp;waste'!I37</f>
        <v>0</v>
      </c>
      <c r="I83" s="295">
        <f>'[1]Leisure &amp;waste'!J37</f>
        <v>-248900</v>
      </c>
      <c r="J83" s="297">
        <f>'[1]Leisure &amp;waste'!K37</f>
        <v>-471710</v>
      </c>
      <c r="K83" s="298">
        <f>'[1]Leisure &amp;waste'!L37</f>
        <v>-509460</v>
      </c>
    </row>
    <row r="84" spans="2:11" ht="33" customHeight="1" x14ac:dyDescent="0.2">
      <c r="B84" s="293">
        <v>1427</v>
      </c>
      <c r="C84" s="294" t="s">
        <v>114</v>
      </c>
      <c r="D84" s="295">
        <f>'[1]Leisure &amp;waste'!E35</f>
        <v>12430</v>
      </c>
      <c r="E84" s="296">
        <f>'[1]Leisure &amp;waste'!F35</f>
        <v>16000</v>
      </c>
      <c r="F84" s="295">
        <f>'[1]Leisure &amp;waste'!G35</f>
        <v>28430</v>
      </c>
      <c r="G84" s="295">
        <f>'[1]Leisure &amp;waste'!H35</f>
        <v>0</v>
      </c>
      <c r="H84" s="295">
        <f>'[1]Leisure &amp;waste'!I35</f>
        <v>28430</v>
      </c>
      <c r="I84" s="295">
        <f>'[1]Leisure &amp;waste'!J35</f>
        <v>28690</v>
      </c>
      <c r="J84" s="297">
        <f>'[1]Leisure &amp;waste'!K35</f>
        <v>29650</v>
      </c>
      <c r="K84" s="298">
        <f>'[1]Leisure &amp;waste'!L35</f>
        <v>29650</v>
      </c>
    </row>
    <row r="85" spans="2:11" ht="33" customHeight="1" x14ac:dyDescent="0.2">
      <c r="B85" s="293">
        <v>1428</v>
      </c>
      <c r="C85" s="294" t="s">
        <v>9</v>
      </c>
      <c r="D85" s="295">
        <f>'[1]Leisure &amp;waste'!E38</f>
        <v>754350</v>
      </c>
      <c r="E85" s="296">
        <f>'[1]Leisure &amp;waste'!F38</f>
        <v>220400</v>
      </c>
      <c r="F85" s="295">
        <f>'[1]Leisure &amp;waste'!G38</f>
        <v>974750</v>
      </c>
      <c r="G85" s="295">
        <f>'[1]Leisure &amp;waste'!H38</f>
        <v>0</v>
      </c>
      <c r="H85" s="295">
        <f>'[1]Leisure &amp;waste'!I38</f>
        <v>974750</v>
      </c>
      <c r="I85" s="295">
        <f>'[1]Leisure &amp;waste'!J38</f>
        <v>961370</v>
      </c>
      <c r="J85" s="297">
        <f>'[1]Leisure &amp;waste'!K38</f>
        <v>972350</v>
      </c>
      <c r="K85" s="298">
        <f>'[1]Leisure &amp;waste'!L38</f>
        <v>972350</v>
      </c>
    </row>
    <row r="86" spans="2:11" ht="33" customHeight="1" x14ac:dyDescent="0.2">
      <c r="B86" s="293">
        <v>1429</v>
      </c>
      <c r="C86" s="294" t="s">
        <v>115</v>
      </c>
      <c r="D86" s="295">
        <f>[1]environment!E7</f>
        <v>53100</v>
      </c>
      <c r="E86" s="296">
        <f>[1]environment!F7</f>
        <v>0</v>
      </c>
      <c r="F86" s="295">
        <f>[1]environment!G7</f>
        <v>53100</v>
      </c>
      <c r="G86" s="295">
        <f>[1]environment!H7</f>
        <v>0</v>
      </c>
      <c r="H86" s="295">
        <f>[1]environment!I7</f>
        <v>53100</v>
      </c>
      <c r="I86" s="295">
        <f>[1]environment!J7</f>
        <v>52990</v>
      </c>
      <c r="J86" s="297">
        <f>[1]environment!K7</f>
        <v>53750</v>
      </c>
      <c r="K86" s="298">
        <f>[1]environment!L7</f>
        <v>53750</v>
      </c>
    </row>
    <row r="87" spans="2:11" ht="33" customHeight="1" x14ac:dyDescent="0.2">
      <c r="B87" s="293">
        <v>1431</v>
      </c>
      <c r="C87" s="294" t="s">
        <v>10</v>
      </c>
      <c r="D87" s="295">
        <f>[1]environment!E8</f>
        <v>57470</v>
      </c>
      <c r="E87" s="296">
        <f>[1]environment!F8</f>
        <v>0</v>
      </c>
      <c r="F87" s="295">
        <f>[1]environment!G8</f>
        <v>57470</v>
      </c>
      <c r="G87" s="295">
        <f>[1]environment!H8</f>
        <v>0</v>
      </c>
      <c r="H87" s="295">
        <f>[1]environment!I8</f>
        <v>57470</v>
      </c>
      <c r="I87" s="295">
        <f>[1]environment!J8</f>
        <v>57610</v>
      </c>
      <c r="J87" s="297">
        <f>[1]environment!K8</f>
        <v>58240</v>
      </c>
      <c r="K87" s="298">
        <f>[1]environment!L8</f>
        <v>58590</v>
      </c>
    </row>
    <row r="88" spans="2:11" ht="33" customHeight="1" x14ac:dyDescent="0.2">
      <c r="B88" s="293">
        <v>1434</v>
      </c>
      <c r="C88" s="294" t="s">
        <v>12</v>
      </c>
      <c r="D88" s="295">
        <f>'[1] hway &amp; Plan'!E11</f>
        <v>858020</v>
      </c>
      <c r="E88" s="296">
        <f>'[1] hway &amp; Plan'!F11</f>
        <v>-2240</v>
      </c>
      <c r="F88" s="295">
        <f>'[1] hway &amp; Plan'!G11</f>
        <v>855780</v>
      </c>
      <c r="G88" s="295">
        <f>'[1] hway &amp; Plan'!H11</f>
        <v>0</v>
      </c>
      <c r="H88" s="295">
        <f>'[1] hway &amp; Plan'!I11</f>
        <v>855780</v>
      </c>
      <c r="I88" s="295">
        <f>'[1] hway &amp; Plan'!J11</f>
        <v>859490</v>
      </c>
      <c r="J88" s="297">
        <f>'[1] hway &amp; Plan'!K11</f>
        <v>865280</v>
      </c>
      <c r="K88" s="298">
        <f>'[1] hway &amp; Plan'!L11</f>
        <v>865280</v>
      </c>
    </row>
    <row r="89" spans="2:11" ht="33" customHeight="1" x14ac:dyDescent="0.2">
      <c r="B89" s="293">
        <v>1435</v>
      </c>
      <c r="C89" s="294" t="s">
        <v>116</v>
      </c>
      <c r="D89" s="295">
        <f>[1]environment!E9</f>
        <v>4200</v>
      </c>
      <c r="E89" s="296">
        <f>[1]environment!F9</f>
        <v>0</v>
      </c>
      <c r="F89" s="295">
        <f>[1]environment!G9</f>
        <v>4200</v>
      </c>
      <c r="G89" s="295">
        <f>[1]environment!H9</f>
        <v>0</v>
      </c>
      <c r="H89" s="295">
        <f>[1]environment!I9</f>
        <v>4200</v>
      </c>
      <c r="I89" s="295">
        <f>[1]environment!J9</f>
        <v>4200</v>
      </c>
      <c r="J89" s="297">
        <f>[1]environment!K9</f>
        <v>4200</v>
      </c>
      <c r="K89" s="298">
        <f>[1]environment!L9</f>
        <v>4200</v>
      </c>
    </row>
    <row r="90" spans="2:11" ht="33" customHeight="1" x14ac:dyDescent="0.2">
      <c r="B90" s="293">
        <v>1439</v>
      </c>
      <c r="C90" s="294" t="s">
        <v>117</v>
      </c>
      <c r="D90" s="295">
        <f>[1]environment!E11</f>
        <v>82130</v>
      </c>
      <c r="E90" s="296">
        <f>[1]environment!F11</f>
        <v>0</v>
      </c>
      <c r="F90" s="295">
        <f>[1]environment!G11</f>
        <v>82130</v>
      </c>
      <c r="G90" s="295">
        <f>[1]environment!H11</f>
        <v>0</v>
      </c>
      <c r="H90" s="295">
        <f>[1]environment!I11</f>
        <v>82130</v>
      </c>
      <c r="I90" s="295">
        <f>[1]environment!J11</f>
        <v>82220</v>
      </c>
      <c r="J90" s="297">
        <f>[1]environment!K11</f>
        <v>82820</v>
      </c>
      <c r="K90" s="298">
        <f>[1]environment!L11</f>
        <v>83180</v>
      </c>
    </row>
    <row r="91" spans="2:11" ht="33" customHeight="1" x14ac:dyDescent="0.2">
      <c r="B91" s="293">
        <v>1448</v>
      </c>
      <c r="C91" s="294" t="s">
        <v>13</v>
      </c>
      <c r="D91" s="295">
        <f>[1]environment!E24</f>
        <v>0</v>
      </c>
      <c r="E91" s="296">
        <f>[1]environment!F24</f>
        <v>33730</v>
      </c>
      <c r="F91" s="295">
        <f>[1]environment!G24</f>
        <v>33730</v>
      </c>
      <c r="G91" s="295">
        <f>[1]environment!H24</f>
        <v>0</v>
      </c>
      <c r="H91" s="295">
        <f>[1]environment!I24</f>
        <v>33730</v>
      </c>
      <c r="I91" s="295">
        <f>[1]environment!J24</f>
        <v>28520</v>
      </c>
      <c r="J91" s="297">
        <f>[1]environment!K24</f>
        <v>27690</v>
      </c>
      <c r="K91" s="298">
        <f>[1]environment!L24</f>
        <v>34280</v>
      </c>
    </row>
    <row r="92" spans="2:11" ht="33" customHeight="1" x14ac:dyDescent="0.2">
      <c r="B92" s="293">
        <v>1592</v>
      </c>
      <c r="C92" s="300" t="s">
        <v>118</v>
      </c>
      <c r="D92" s="295">
        <f>'[1] hway &amp; Plan'!E5</f>
        <v>0</v>
      </c>
      <c r="E92" s="296">
        <f>'[1] hway &amp; Plan'!F5</f>
        <v>28150</v>
      </c>
      <c r="F92" s="295">
        <f>'[1] hway &amp; Plan'!G5</f>
        <v>28150</v>
      </c>
      <c r="G92" s="295">
        <f>'[1] hway &amp; Plan'!H5</f>
        <v>0</v>
      </c>
      <c r="H92" s="295">
        <f>'[1] hway &amp; Plan'!I5</f>
        <v>28150</v>
      </c>
      <c r="I92" s="295">
        <f>'[1] hway &amp; Plan'!J5</f>
        <v>15970</v>
      </c>
      <c r="J92" s="297">
        <f>'[1] hway &amp; Plan'!K5</f>
        <v>16240</v>
      </c>
      <c r="K92" s="298">
        <f>'[1] hway &amp; Plan'!L5</f>
        <v>19750</v>
      </c>
    </row>
    <row r="93" spans="2:11" ht="33" customHeight="1" x14ac:dyDescent="0.2">
      <c r="B93" s="293">
        <v>1595</v>
      </c>
      <c r="C93" s="300" t="s">
        <v>119</v>
      </c>
      <c r="D93" s="295">
        <f>'[1]Leisure &amp;waste'!E40</f>
        <v>0</v>
      </c>
      <c r="E93" s="296">
        <f>'[1]Leisure &amp;waste'!F40</f>
        <v>5170</v>
      </c>
      <c r="F93" s="295">
        <f>'[1]Leisure &amp;waste'!G40</f>
        <v>5170</v>
      </c>
      <c r="G93" s="295">
        <f>'[1]Leisure &amp;waste'!H40</f>
        <v>0</v>
      </c>
      <c r="H93" s="295">
        <f>'[1]Leisure &amp;waste'!I40</f>
        <v>5170</v>
      </c>
      <c r="I93" s="295">
        <f>'[1]Leisure &amp;waste'!J40</f>
        <v>-5030</v>
      </c>
      <c r="J93" s="297">
        <f>'[1]Leisure &amp;waste'!K40</f>
        <v>-5030</v>
      </c>
      <c r="K93" s="298">
        <f>'[1]Leisure &amp;waste'!L40</f>
        <v>-3670</v>
      </c>
    </row>
    <row r="94" spans="2:11" ht="33" customHeight="1" x14ac:dyDescent="0.2">
      <c r="B94" s="293">
        <v>1596</v>
      </c>
      <c r="C94" s="300" t="s">
        <v>14</v>
      </c>
      <c r="D94" s="295">
        <f>'[1]Leisure &amp;waste'!E41</f>
        <v>0</v>
      </c>
      <c r="E94" s="296">
        <f>'[1]Leisure &amp;waste'!F41</f>
        <v>-1900</v>
      </c>
      <c r="F94" s="295">
        <f>'[1]Leisure &amp;waste'!G41</f>
        <v>-1900</v>
      </c>
      <c r="G94" s="295">
        <f>'[1]Leisure &amp;waste'!H41</f>
        <v>0</v>
      </c>
      <c r="H94" s="295">
        <f>'[1]Leisure &amp;waste'!I41</f>
        <v>-1900</v>
      </c>
      <c r="I94" s="295">
        <f>'[1]Leisure &amp;waste'!J41</f>
        <v>-50</v>
      </c>
      <c r="J94" s="297">
        <f>'[1]Leisure &amp;waste'!K41</f>
        <v>-40</v>
      </c>
      <c r="K94" s="298">
        <f>'[1]Leisure &amp;waste'!L41</f>
        <v>450</v>
      </c>
    </row>
    <row r="95" spans="2:11" ht="33" customHeight="1" x14ac:dyDescent="0.2">
      <c r="B95" s="301">
        <v>1590</v>
      </c>
      <c r="C95" s="329" t="s">
        <v>58</v>
      </c>
      <c r="D95" s="303">
        <f>'[1]Leisure &amp;waste'!E39</f>
        <v>15000</v>
      </c>
      <c r="E95" s="304">
        <f>'[1]Leisure &amp;waste'!F39</f>
        <v>-126600</v>
      </c>
      <c r="F95" s="303">
        <f>'[1]Leisure &amp;waste'!G39</f>
        <v>-111600</v>
      </c>
      <c r="G95" s="303">
        <f>'[1]Leisure &amp;waste'!H39</f>
        <v>0</v>
      </c>
      <c r="H95" s="303">
        <f>'[1]Leisure &amp;waste'!I39</f>
        <v>-111600</v>
      </c>
      <c r="I95" s="303">
        <f>'[1]Leisure &amp;waste'!J39</f>
        <v>-51960</v>
      </c>
      <c r="J95" s="305">
        <f>'[1]Leisure &amp;waste'!K39</f>
        <v>-53780</v>
      </c>
      <c r="K95" s="306">
        <f>'[1]Leisure &amp;waste'!L39</f>
        <v>-37270</v>
      </c>
    </row>
    <row r="96" spans="2:11" ht="24" customHeight="1" thickBot="1" x14ac:dyDescent="0.25">
      <c r="B96" s="307"/>
      <c r="C96" s="308" t="s">
        <v>88</v>
      </c>
      <c r="D96" s="330">
        <f t="shared" ref="D96:J96" si="2">SUM(D77:D95)</f>
        <v>3611410</v>
      </c>
      <c r="E96" s="331">
        <f t="shared" si="2"/>
        <v>98780</v>
      </c>
      <c r="F96" s="332">
        <f t="shared" si="2"/>
        <v>3710190</v>
      </c>
      <c r="G96" s="332">
        <f>SUM(G77:G95)</f>
        <v>0</v>
      </c>
      <c r="H96" s="332">
        <f t="shared" si="2"/>
        <v>3710190</v>
      </c>
      <c r="I96" s="332">
        <f t="shared" si="2"/>
        <v>3485580</v>
      </c>
      <c r="J96" s="333">
        <f t="shared" si="2"/>
        <v>3283270</v>
      </c>
      <c r="K96" s="334">
        <f>SUM(K77:K95)</f>
        <v>3263260</v>
      </c>
    </row>
    <row r="97" spans="2:11" s="5" customFormat="1" ht="29.25" customHeight="1" thickBot="1" x14ac:dyDescent="0.3">
      <c r="B97" s="314"/>
      <c r="C97" s="315"/>
      <c r="D97" s="316"/>
      <c r="E97" s="316"/>
      <c r="F97" s="316"/>
      <c r="G97" s="316"/>
      <c r="H97" s="316"/>
      <c r="I97" s="316"/>
      <c r="J97" s="316"/>
      <c r="K97" s="316"/>
    </row>
    <row r="98" spans="2:11" ht="25.5" customHeight="1" thickBot="1" x14ac:dyDescent="0.25">
      <c r="B98" s="427" t="s">
        <v>120</v>
      </c>
      <c r="C98" s="428"/>
      <c r="D98" s="324"/>
      <c r="E98" s="430" t="s">
        <v>67</v>
      </c>
      <c r="F98" s="431"/>
      <c r="G98" s="432"/>
      <c r="H98" s="324"/>
      <c r="I98" s="324"/>
      <c r="J98" s="324"/>
      <c r="K98" s="325"/>
    </row>
    <row r="99" spans="2:11" ht="18" customHeight="1" thickBot="1" x14ac:dyDescent="0.25">
      <c r="B99" s="284"/>
      <c r="C99" s="285"/>
      <c r="D99" s="282"/>
      <c r="E99" s="282"/>
      <c r="F99" s="282"/>
      <c r="G99" s="282"/>
      <c r="H99" s="282"/>
      <c r="I99" s="282"/>
      <c r="J99" s="282"/>
      <c r="K99" s="286"/>
    </row>
    <row r="100" spans="2:11" ht="63" customHeight="1" x14ac:dyDescent="0.2">
      <c r="B100" s="287" t="s">
        <v>1</v>
      </c>
      <c r="C100" s="288" t="s">
        <v>68</v>
      </c>
      <c r="D100" s="289" t="s">
        <v>176</v>
      </c>
      <c r="E100" s="289" t="s">
        <v>69</v>
      </c>
      <c r="F100" s="289" t="s">
        <v>70</v>
      </c>
      <c r="G100" s="289" t="s">
        <v>71</v>
      </c>
      <c r="H100" s="290" t="s">
        <v>429</v>
      </c>
      <c r="I100" s="289" t="s">
        <v>177</v>
      </c>
      <c r="J100" s="291" t="s">
        <v>178</v>
      </c>
      <c r="K100" s="292" t="s">
        <v>179</v>
      </c>
    </row>
    <row r="101" spans="2:11" ht="24" customHeight="1" x14ac:dyDescent="0.2">
      <c r="B101" s="293">
        <v>1201</v>
      </c>
      <c r="C101" s="294" t="s">
        <v>121</v>
      </c>
      <c r="D101" s="295">
        <f>'[1]CDC&amp;tax&amp;bens'!E5</f>
        <v>1291860</v>
      </c>
      <c r="E101" s="295">
        <f>'[1]CDC&amp;tax&amp;bens'!F5</f>
        <v>0</v>
      </c>
      <c r="F101" s="295">
        <f>'[1]CDC&amp;tax&amp;bens'!G5</f>
        <v>1291860</v>
      </c>
      <c r="G101" s="295">
        <f>'[1]CDC&amp;tax&amp;bens'!H5</f>
        <v>0</v>
      </c>
      <c r="H101" s="295">
        <f>'[1]CDC&amp;tax&amp;bens'!I5</f>
        <v>1291860</v>
      </c>
      <c r="I101" s="295">
        <f>'[1]CDC&amp;tax&amp;bens'!J5</f>
        <v>1297800</v>
      </c>
      <c r="J101" s="297">
        <f>'[1]CDC&amp;tax&amp;bens'!K5</f>
        <v>1306460</v>
      </c>
      <c r="K101" s="298">
        <f>'[1]CDC&amp;tax&amp;bens'!L5</f>
        <v>1306460</v>
      </c>
    </row>
    <row r="102" spans="2:11" ht="24" customHeight="1" x14ac:dyDescent="0.2">
      <c r="B102" s="293">
        <v>1202</v>
      </c>
      <c r="C102" s="294" t="s">
        <v>122</v>
      </c>
      <c r="D102" s="295">
        <f>'[1]central support&amp; other'!E33</f>
        <v>162350</v>
      </c>
      <c r="E102" s="295">
        <f>'[1]central support&amp; other'!F33</f>
        <v>0</v>
      </c>
      <c r="F102" s="295">
        <f>'[1]central support&amp; other'!G33</f>
        <v>162350</v>
      </c>
      <c r="G102" s="295">
        <f>'[1]central support&amp; other'!H33</f>
        <v>0</v>
      </c>
      <c r="H102" s="295">
        <f>'[1]central support&amp; other'!I33</f>
        <v>162350</v>
      </c>
      <c r="I102" s="295">
        <f>'[1]central support&amp; other'!J33</f>
        <v>162420</v>
      </c>
      <c r="J102" s="297">
        <f>'[1]central support&amp; other'!K33</f>
        <v>163560</v>
      </c>
      <c r="K102" s="298">
        <f>'[1]central support&amp; other'!L33</f>
        <v>163560</v>
      </c>
    </row>
    <row r="103" spans="2:11" ht="24" customHeight="1" x14ac:dyDescent="0.2">
      <c r="B103" s="293">
        <v>1203</v>
      </c>
      <c r="C103" s="294" t="s">
        <v>123</v>
      </c>
      <c r="D103" s="295">
        <f>'[1]central support&amp; other'!E34</f>
        <v>182280</v>
      </c>
      <c r="E103" s="295">
        <f>'[1]central support&amp; other'!F34</f>
        <v>0</v>
      </c>
      <c r="F103" s="295">
        <f>'[1]central support&amp; other'!G34</f>
        <v>182280</v>
      </c>
      <c r="G103" s="295">
        <f>'[1]central support&amp; other'!H34</f>
        <v>0</v>
      </c>
      <c r="H103" s="295">
        <f>'[1]central support&amp; other'!I34</f>
        <v>182280</v>
      </c>
      <c r="I103" s="295">
        <f>'[1]central support&amp; other'!J34</f>
        <v>182330</v>
      </c>
      <c r="J103" s="297">
        <f>'[1]central support&amp; other'!K34</f>
        <v>133300</v>
      </c>
      <c r="K103" s="298">
        <f>'[1]central support&amp; other'!L34</f>
        <v>183300</v>
      </c>
    </row>
    <row r="104" spans="2:11" ht="24" customHeight="1" x14ac:dyDescent="0.2">
      <c r="B104" s="293">
        <v>1207</v>
      </c>
      <c r="C104" s="294" t="s">
        <v>124</v>
      </c>
      <c r="D104" s="295">
        <f>'[1]CDC&amp;tax&amp;bens'!E6</f>
        <v>53240</v>
      </c>
      <c r="E104" s="295">
        <f>'[1]CDC&amp;tax&amp;bens'!F6</f>
        <v>0</v>
      </c>
      <c r="F104" s="295">
        <f>'[1]CDC&amp;tax&amp;bens'!G6</f>
        <v>53240</v>
      </c>
      <c r="G104" s="295">
        <f>'[1]CDC&amp;tax&amp;bens'!H6</f>
        <v>0</v>
      </c>
      <c r="H104" s="295">
        <f>'[1]CDC&amp;tax&amp;bens'!I6</f>
        <v>53240</v>
      </c>
      <c r="I104" s="295">
        <f>'[1]CDC&amp;tax&amp;bens'!J6</f>
        <v>53430</v>
      </c>
      <c r="J104" s="297">
        <f>'[1]CDC&amp;tax&amp;bens'!K6</f>
        <v>53730</v>
      </c>
      <c r="K104" s="298">
        <f>'[1]CDC&amp;tax&amp;bens'!L6</f>
        <v>53730</v>
      </c>
    </row>
    <row r="105" spans="2:11" ht="24" customHeight="1" x14ac:dyDescent="0.2">
      <c r="B105" s="293">
        <v>1208</v>
      </c>
      <c r="C105" s="294" t="s">
        <v>29</v>
      </c>
      <c r="D105" s="295">
        <f>'[1]central support&amp; other'!E36</f>
        <v>0</v>
      </c>
      <c r="E105" s="295">
        <f>'[1]central support&amp; other'!F36</f>
        <v>9340</v>
      </c>
      <c r="F105" s="295">
        <f>'[1]central support&amp; other'!G36</f>
        <v>9340</v>
      </c>
      <c r="G105" s="295">
        <f>'[1]central support&amp; other'!H36</f>
        <v>0</v>
      </c>
      <c r="H105" s="295">
        <f>'[1]central support&amp; other'!I36</f>
        <v>9340</v>
      </c>
      <c r="I105" s="295">
        <f>'[1]central support&amp; other'!J36</f>
        <v>70990</v>
      </c>
      <c r="J105" s="297">
        <f>'[1]central support&amp; other'!K36</f>
        <v>72830</v>
      </c>
      <c r="K105" s="298">
        <f>'[1]central support&amp; other'!L36</f>
        <v>78190</v>
      </c>
    </row>
    <row r="106" spans="2:11" ht="24" customHeight="1" x14ac:dyDescent="0.2">
      <c r="B106" s="293">
        <v>1209</v>
      </c>
      <c r="C106" s="294" t="s">
        <v>30</v>
      </c>
      <c r="D106" s="295">
        <f>'[1]CDC&amp;tax&amp;bens'!E7</f>
        <v>690320</v>
      </c>
      <c r="E106" s="295">
        <f>'[1]CDC&amp;tax&amp;bens'!F7</f>
        <v>-1850</v>
      </c>
      <c r="F106" s="295">
        <f>'[1]CDC&amp;tax&amp;bens'!G7</f>
        <v>688470</v>
      </c>
      <c r="G106" s="295">
        <f>'[1]CDC&amp;tax&amp;bens'!H7</f>
        <v>0</v>
      </c>
      <c r="H106" s="295">
        <f>'[1]CDC&amp;tax&amp;bens'!I7</f>
        <v>688470</v>
      </c>
      <c r="I106" s="295">
        <f>'[1]CDC&amp;tax&amp;bens'!J7</f>
        <v>685080</v>
      </c>
      <c r="J106" s="297">
        <f>'[1]CDC&amp;tax&amp;bens'!K7</f>
        <v>688200</v>
      </c>
      <c r="K106" s="298">
        <f>'[1]CDC&amp;tax&amp;bens'!L7</f>
        <v>688560</v>
      </c>
    </row>
    <row r="107" spans="2:11" ht="24" customHeight="1" x14ac:dyDescent="0.2">
      <c r="B107" s="293">
        <v>1215</v>
      </c>
      <c r="C107" s="328" t="s">
        <v>125</v>
      </c>
      <c r="D107" s="295">
        <f>'[1]central support&amp; other'!E38</f>
        <v>22700</v>
      </c>
      <c r="E107" s="295">
        <f>'[1]central support&amp; other'!F38</f>
        <v>0</v>
      </c>
      <c r="F107" s="295">
        <f>'[1]central support&amp; other'!G38</f>
        <v>22700</v>
      </c>
      <c r="G107" s="295">
        <f>'[1]central support&amp; other'!H38</f>
        <v>0</v>
      </c>
      <c r="H107" s="295">
        <f>'[1]central support&amp; other'!I38</f>
        <v>22700</v>
      </c>
      <c r="I107" s="295">
        <f>'[1]central support&amp; other'!J38</f>
        <v>22700</v>
      </c>
      <c r="J107" s="297">
        <f>'[1]central support&amp; other'!K38</f>
        <v>22700</v>
      </c>
      <c r="K107" s="298">
        <f>'[1]central support&amp; other'!L38</f>
        <v>22700</v>
      </c>
    </row>
    <row r="108" spans="2:11" ht="24" customHeight="1" x14ac:dyDescent="0.2">
      <c r="B108" s="293">
        <v>1219</v>
      </c>
      <c r="C108" s="294" t="s">
        <v>126</v>
      </c>
      <c r="D108" s="295">
        <f>'[1]central support&amp; other'!E48</f>
        <v>200000</v>
      </c>
      <c r="E108" s="295">
        <f>'[1]central support&amp; other'!F48</f>
        <v>150000</v>
      </c>
      <c r="F108" s="295">
        <f>'[1]central support&amp; other'!G48</f>
        <v>350000</v>
      </c>
      <c r="G108" s="295">
        <f>'[1]central support&amp; other'!H48</f>
        <v>0</v>
      </c>
      <c r="H108" s="295">
        <f>'[1]central support&amp; other'!I48</f>
        <v>350000</v>
      </c>
      <c r="I108" s="295">
        <f>'[1]central support&amp; other'!J48</f>
        <v>200000</v>
      </c>
      <c r="J108" s="297">
        <f>'[1]central support&amp; other'!K48</f>
        <v>-81360</v>
      </c>
      <c r="K108" s="298">
        <f>'[1]central support&amp; other'!L48</f>
        <v>-418830</v>
      </c>
    </row>
    <row r="109" spans="2:11" ht="24" customHeight="1" x14ac:dyDescent="0.2">
      <c r="B109" s="293">
        <v>1220</v>
      </c>
      <c r="C109" s="300" t="s">
        <v>127</v>
      </c>
      <c r="D109" s="295">
        <f>'[1]central support&amp; other'!E50</f>
        <v>21170</v>
      </c>
      <c r="E109" s="295">
        <f>'[1]central support&amp; other'!F50</f>
        <v>205000</v>
      </c>
      <c r="F109" s="295">
        <f>'[1]central support&amp; other'!G50</f>
        <v>226170</v>
      </c>
      <c r="G109" s="295">
        <f>'[1]central support&amp; other'!H50</f>
        <v>0</v>
      </c>
      <c r="H109" s="295">
        <f>'[1]central support&amp; other'!I50</f>
        <v>226170</v>
      </c>
      <c r="I109" s="295">
        <f>'[1]central support&amp; other'!J50</f>
        <v>226290</v>
      </c>
      <c r="J109" s="297">
        <f>'[1]central support&amp; other'!K50</f>
        <v>226360</v>
      </c>
      <c r="K109" s="298">
        <f>'[1]central support&amp; other'!L50</f>
        <v>226360</v>
      </c>
    </row>
    <row r="110" spans="2:11" ht="24" customHeight="1" x14ac:dyDescent="0.2">
      <c r="B110" s="293">
        <v>1294</v>
      </c>
      <c r="C110" s="300" t="s">
        <v>128</v>
      </c>
      <c r="D110" s="295">
        <f>'[1]central support&amp; other'!E44</f>
        <v>-19750</v>
      </c>
      <c r="E110" s="295">
        <f>'[1]central support&amp; other'!F44</f>
        <v>0</v>
      </c>
      <c r="F110" s="295">
        <f>'[1]central support&amp; other'!G44</f>
        <v>-19750</v>
      </c>
      <c r="G110" s="295">
        <f>'[1]central support&amp; other'!H44</f>
        <v>0</v>
      </c>
      <c r="H110" s="295">
        <f>'[1]central support&amp; other'!I44</f>
        <v>-19750</v>
      </c>
      <c r="I110" s="295">
        <f>'[1]central support&amp; other'!J44</f>
        <v>-19750</v>
      </c>
      <c r="J110" s="297">
        <f>'[1]central support&amp; other'!K44</f>
        <v>-19750</v>
      </c>
      <c r="K110" s="298">
        <f>'[1]central support&amp; other'!L44</f>
        <v>-19750</v>
      </c>
    </row>
    <row r="111" spans="2:11" ht="24" customHeight="1" x14ac:dyDescent="0.2">
      <c r="B111" s="293">
        <v>1224</v>
      </c>
      <c r="C111" s="300" t="s">
        <v>129</v>
      </c>
      <c r="D111" s="295">
        <f>'[1]central support&amp; other'!E5</f>
        <v>0</v>
      </c>
      <c r="E111" s="295">
        <f>'[1]central support&amp; other'!F5</f>
        <v>300</v>
      </c>
      <c r="F111" s="295">
        <f>'[1]central support&amp; other'!G5</f>
        <v>300</v>
      </c>
      <c r="G111" s="295">
        <f>'[1]central support&amp; other'!H5</f>
        <v>0</v>
      </c>
      <c r="H111" s="295">
        <f>'[1]central support&amp; other'!I5</f>
        <v>300</v>
      </c>
      <c r="I111" s="295">
        <f>'[1]central support&amp; other'!J5</f>
        <v>-28560</v>
      </c>
      <c r="J111" s="297">
        <f>'[1]central support&amp; other'!K5</f>
        <v>-38550</v>
      </c>
      <c r="K111" s="298">
        <f>'[1]central support&amp; other'!L5</f>
        <v>-47500</v>
      </c>
    </row>
    <row r="112" spans="2:11" ht="24" customHeight="1" x14ac:dyDescent="0.2">
      <c r="B112" s="293">
        <v>1229</v>
      </c>
      <c r="C112" s="300" t="s">
        <v>130</v>
      </c>
      <c r="D112" s="295">
        <f>'[1]central support&amp; other'!E15</f>
        <v>0</v>
      </c>
      <c r="E112" s="295">
        <f>'[1]central support&amp; other'!F15</f>
        <v>-140</v>
      </c>
      <c r="F112" s="295">
        <f>'[1]central support&amp; other'!G15</f>
        <v>-140</v>
      </c>
      <c r="G112" s="295">
        <f>'[1]central support&amp; other'!H15</f>
        <v>0</v>
      </c>
      <c r="H112" s="295">
        <f>'[1]central support&amp; other'!I15</f>
        <v>-140</v>
      </c>
      <c r="I112" s="295">
        <f>'[1]central support&amp; other'!J15</f>
        <v>-140</v>
      </c>
      <c r="J112" s="297">
        <f>'[1]central support&amp; other'!K15</f>
        <v>-140</v>
      </c>
      <c r="K112" s="298">
        <f>'[1]central support&amp; other'!L15</f>
        <v>-140</v>
      </c>
    </row>
    <row r="113" spans="2:11" ht="24" customHeight="1" x14ac:dyDescent="0.2">
      <c r="B113" s="293">
        <v>1231</v>
      </c>
      <c r="C113" s="294" t="s">
        <v>31</v>
      </c>
      <c r="D113" s="295">
        <f>'[1]central support&amp; other'!E6</f>
        <v>0</v>
      </c>
      <c r="E113" s="295">
        <f>'[1]central support&amp; other'!F6</f>
        <v>2580</v>
      </c>
      <c r="F113" s="295">
        <f>'[1]central support&amp; other'!G6</f>
        <v>2580</v>
      </c>
      <c r="G113" s="295">
        <f>'[1]central support&amp; other'!H6</f>
        <v>-3500</v>
      </c>
      <c r="H113" s="295">
        <f>'[1]central support&amp; other'!I6</f>
        <v>-920</v>
      </c>
      <c r="I113" s="295">
        <f>'[1]central support&amp; other'!J6</f>
        <v>12650</v>
      </c>
      <c r="J113" s="297">
        <f>'[1]central support&amp; other'!K6</f>
        <v>12670</v>
      </c>
      <c r="K113" s="298">
        <f>'[1]central support&amp; other'!L6</f>
        <v>16390</v>
      </c>
    </row>
    <row r="114" spans="2:11" ht="24" customHeight="1" x14ac:dyDescent="0.2">
      <c r="B114" s="293">
        <v>1232</v>
      </c>
      <c r="C114" s="294" t="s">
        <v>32</v>
      </c>
      <c r="D114" s="295">
        <f>'[1]central support&amp; other'!E7</f>
        <v>0</v>
      </c>
      <c r="E114" s="295">
        <f>'[1]central support&amp; other'!F7</f>
        <v>-4830</v>
      </c>
      <c r="F114" s="295">
        <f>'[1]central support&amp; other'!G7</f>
        <v>-4830</v>
      </c>
      <c r="G114" s="295">
        <f>'[1]central support&amp; other'!H7</f>
        <v>0</v>
      </c>
      <c r="H114" s="295">
        <f>'[1]central support&amp; other'!I7</f>
        <v>-4830</v>
      </c>
      <c r="I114" s="295">
        <f>'[1]central support&amp; other'!J7</f>
        <v>4950</v>
      </c>
      <c r="J114" s="297">
        <f>'[1]central support&amp; other'!K7</f>
        <v>5720</v>
      </c>
      <c r="K114" s="298">
        <f>'[1]central support&amp; other'!L7</f>
        <v>8340</v>
      </c>
    </row>
    <row r="115" spans="2:11" ht="24" customHeight="1" x14ac:dyDescent="0.2">
      <c r="B115" s="293">
        <v>1235</v>
      </c>
      <c r="C115" s="294" t="s">
        <v>33</v>
      </c>
      <c r="D115" s="295">
        <f>'[1]central support&amp; other'!E46</f>
        <v>307370</v>
      </c>
      <c r="E115" s="295">
        <f>'[1]central support&amp; other'!F46</f>
        <v>226590</v>
      </c>
      <c r="F115" s="295">
        <f>'[1]central support&amp; other'!G46</f>
        <v>533960</v>
      </c>
      <c r="G115" s="295">
        <f>'[1]central support&amp; other'!H46</f>
        <v>0</v>
      </c>
      <c r="H115" s="295">
        <f>'[1]central support&amp; other'!I46</f>
        <v>533960</v>
      </c>
      <c r="I115" s="295">
        <f>'[1]central support&amp; other'!J46</f>
        <v>534590</v>
      </c>
      <c r="J115" s="297">
        <f>'[1]central support&amp; other'!K46</f>
        <v>537310</v>
      </c>
      <c r="K115" s="298">
        <f>'[1]central support&amp; other'!L46</f>
        <v>537310</v>
      </c>
    </row>
    <row r="116" spans="2:11" ht="24" customHeight="1" x14ac:dyDescent="0.2">
      <c r="B116" s="293">
        <v>1236</v>
      </c>
      <c r="C116" s="294" t="s">
        <v>34</v>
      </c>
      <c r="D116" s="295">
        <f>'[1]central support&amp; other'!E8</f>
        <v>0</v>
      </c>
      <c r="E116" s="295">
        <f>'[1]central support&amp; other'!F8</f>
        <v>12610</v>
      </c>
      <c r="F116" s="295">
        <f>'[1]central support&amp; other'!G8</f>
        <v>12610</v>
      </c>
      <c r="G116" s="295">
        <f>'[1]central support&amp; other'!H8</f>
        <v>0</v>
      </c>
      <c r="H116" s="295">
        <f>'[1]central support&amp; other'!I8</f>
        <v>12610</v>
      </c>
      <c r="I116" s="295">
        <f>'[1]central support&amp; other'!J8</f>
        <v>13390</v>
      </c>
      <c r="J116" s="297">
        <f>'[1]central support&amp; other'!K8</f>
        <v>13450</v>
      </c>
      <c r="K116" s="298">
        <f>'[1]central support&amp; other'!L8</f>
        <v>15820</v>
      </c>
    </row>
    <row r="117" spans="2:11" ht="24" customHeight="1" x14ac:dyDescent="0.2">
      <c r="B117" s="293">
        <v>1238</v>
      </c>
      <c r="C117" s="328" t="s">
        <v>35</v>
      </c>
      <c r="D117" s="295">
        <f>'[1]central support&amp; other'!E42</f>
        <v>0</v>
      </c>
      <c r="E117" s="295">
        <f>'[1]central support&amp; other'!F42</f>
        <v>-15750</v>
      </c>
      <c r="F117" s="295">
        <f>'[1]central support&amp; other'!G42</f>
        <v>-15750</v>
      </c>
      <c r="G117" s="295">
        <f>'[1]central support&amp; other'!H42</f>
        <v>0</v>
      </c>
      <c r="H117" s="295">
        <f>'[1]central support&amp; other'!I42</f>
        <v>-15750</v>
      </c>
      <c r="I117" s="295">
        <f>'[1]central support&amp; other'!J42</f>
        <v>14940</v>
      </c>
      <c r="J117" s="297">
        <f>'[1]central support&amp; other'!K42</f>
        <v>15390</v>
      </c>
      <c r="K117" s="298">
        <f>'[1]central support&amp; other'!L42</f>
        <v>18250</v>
      </c>
    </row>
    <row r="118" spans="2:11" ht="24" customHeight="1" x14ac:dyDescent="0.2">
      <c r="B118" s="293">
        <v>1239</v>
      </c>
      <c r="C118" s="294" t="s">
        <v>131</v>
      </c>
      <c r="D118" s="295">
        <f>'[1]central support&amp; other'!E9</f>
        <v>20000</v>
      </c>
      <c r="E118" s="295">
        <f>'[1]central support&amp; other'!F9</f>
        <v>-1990</v>
      </c>
      <c r="F118" s="295">
        <f>'[1]central support&amp; other'!G9</f>
        <v>18010</v>
      </c>
      <c r="G118" s="295">
        <f>'[1]central support&amp; other'!H9</f>
        <v>0</v>
      </c>
      <c r="H118" s="295">
        <f>'[1]central support&amp; other'!I9</f>
        <v>18010</v>
      </c>
      <c r="I118" s="295">
        <f>'[1]central support&amp; other'!J9</f>
        <v>19700</v>
      </c>
      <c r="J118" s="297">
        <f>'[1]central support&amp; other'!K9</f>
        <v>19710</v>
      </c>
      <c r="K118" s="298">
        <f>'[1]central support&amp; other'!L9</f>
        <v>20630</v>
      </c>
    </row>
    <row r="119" spans="2:11" ht="24" customHeight="1" x14ac:dyDescent="0.2">
      <c r="B119" s="293">
        <v>1241</v>
      </c>
      <c r="C119" s="294" t="s">
        <v>132</v>
      </c>
      <c r="D119" s="295">
        <f>'[1]central support&amp; other'!E10</f>
        <v>0</v>
      </c>
      <c r="E119" s="295">
        <f>'[1]central support&amp; other'!F10</f>
        <v>80</v>
      </c>
      <c r="F119" s="295">
        <f>'[1]central support&amp; other'!G10</f>
        <v>80</v>
      </c>
      <c r="G119" s="295">
        <f>'[1]central support&amp; other'!H10</f>
        <v>0</v>
      </c>
      <c r="H119" s="295">
        <f>'[1]central support&amp; other'!I10</f>
        <v>80</v>
      </c>
      <c r="I119" s="295">
        <f>'[1]central support&amp; other'!J10</f>
        <v>6920</v>
      </c>
      <c r="J119" s="297">
        <f>'[1]central support&amp; other'!K10</f>
        <v>7720</v>
      </c>
      <c r="K119" s="298">
        <f>'[1]central support&amp; other'!L10</f>
        <v>19190</v>
      </c>
    </row>
    <row r="120" spans="2:11" ht="24" customHeight="1" x14ac:dyDescent="0.2">
      <c r="B120" s="293">
        <v>1242</v>
      </c>
      <c r="C120" s="300" t="s">
        <v>133</v>
      </c>
      <c r="D120" s="295">
        <f>'[1]central support&amp; other'!E51</f>
        <v>0</v>
      </c>
      <c r="E120" s="295">
        <f>'[1]central support&amp; other'!F51</f>
        <v>0</v>
      </c>
      <c r="F120" s="295">
        <f>'[1]central support&amp; other'!G51</f>
        <v>0</v>
      </c>
      <c r="G120" s="295">
        <f>'[1]central support&amp; other'!H51</f>
        <v>0</v>
      </c>
      <c r="H120" s="295">
        <f>'[1]central support&amp; other'!I51</f>
        <v>0</v>
      </c>
      <c r="I120" s="295">
        <f>'[1]central support&amp; other'!J51</f>
        <v>0</v>
      </c>
      <c r="J120" s="297">
        <f>'[1]central support&amp; other'!K51</f>
        <v>0</v>
      </c>
      <c r="K120" s="298">
        <f>'[1]central support&amp; other'!L51</f>
        <v>0</v>
      </c>
    </row>
    <row r="121" spans="2:11" ht="24" customHeight="1" x14ac:dyDescent="0.2">
      <c r="B121" s="293">
        <v>1243</v>
      </c>
      <c r="C121" s="300" t="s">
        <v>134</v>
      </c>
      <c r="D121" s="295">
        <f>'[1]central support&amp; other'!E52</f>
        <v>0</v>
      </c>
      <c r="E121" s="295">
        <f>'[1]central support&amp; other'!F52</f>
        <v>0</v>
      </c>
      <c r="F121" s="295">
        <f>'[1]central support&amp; other'!G52</f>
        <v>0</v>
      </c>
      <c r="G121" s="295">
        <f>'[1]central support&amp; other'!H52</f>
        <v>0</v>
      </c>
      <c r="H121" s="295">
        <f>'[1]central support&amp; other'!I52</f>
        <v>0</v>
      </c>
      <c r="I121" s="295">
        <f>'[1]central support&amp; other'!J52</f>
        <v>0</v>
      </c>
      <c r="J121" s="297">
        <f>'[1]central support&amp; other'!K52</f>
        <v>0</v>
      </c>
      <c r="K121" s="298">
        <f>'[1]central support&amp; other'!L52</f>
        <v>0</v>
      </c>
    </row>
    <row r="122" spans="2:11" ht="24" customHeight="1" x14ac:dyDescent="0.2">
      <c r="B122" s="293">
        <v>3248</v>
      </c>
      <c r="C122" s="294" t="s">
        <v>135</v>
      </c>
      <c r="D122" s="295">
        <f>'[1]central support&amp; other'!E11</f>
        <v>0</v>
      </c>
      <c r="E122" s="295">
        <f>'[1]central support&amp; other'!F11</f>
        <v>-38560</v>
      </c>
      <c r="F122" s="295">
        <f>'[1]central support&amp; other'!G11</f>
        <v>-38560</v>
      </c>
      <c r="G122" s="295">
        <f>'[1]central support&amp; other'!H11</f>
        <v>0</v>
      </c>
      <c r="H122" s="295">
        <f>'[1]central support&amp; other'!I11</f>
        <v>-38560</v>
      </c>
      <c r="I122" s="295">
        <f>'[1]central support&amp; other'!J11</f>
        <v>-53810</v>
      </c>
      <c r="J122" s="297">
        <f>'[1]central support&amp; other'!K11</f>
        <v>-53810</v>
      </c>
      <c r="K122" s="298">
        <f>'[1]central support&amp; other'!L11</f>
        <v>-53810</v>
      </c>
    </row>
    <row r="123" spans="2:11" ht="24" customHeight="1" x14ac:dyDescent="0.2">
      <c r="B123" s="293">
        <v>1249</v>
      </c>
      <c r="C123" s="294" t="s">
        <v>136</v>
      </c>
      <c r="D123" s="295">
        <f>'[1]central support&amp; other'!E12</f>
        <v>0</v>
      </c>
      <c r="E123" s="295">
        <f>'[1]central support&amp; other'!F12</f>
        <v>0</v>
      </c>
      <c r="F123" s="295">
        <f>'[1]central support&amp; other'!G12</f>
        <v>0</v>
      </c>
      <c r="G123" s="295">
        <f>'[1]central support&amp; other'!H12</f>
        <v>0</v>
      </c>
      <c r="H123" s="295">
        <f>'[1]central support&amp; other'!I12</f>
        <v>0</v>
      </c>
      <c r="I123" s="295">
        <f>'[1]central support&amp; other'!J12</f>
        <v>0</v>
      </c>
      <c r="J123" s="297">
        <f>'[1]central support&amp; other'!K12</f>
        <v>0</v>
      </c>
      <c r="K123" s="298">
        <f>'[1]central support&amp; other'!L12</f>
        <v>0</v>
      </c>
    </row>
    <row r="124" spans="2:11" ht="24" customHeight="1" x14ac:dyDescent="0.2">
      <c r="B124" s="293">
        <v>1251</v>
      </c>
      <c r="C124" s="294" t="s">
        <v>137</v>
      </c>
      <c r="D124" s="295">
        <f>'[1]central support&amp; other'!E13</f>
        <v>0</v>
      </c>
      <c r="E124" s="295">
        <f>'[1]central support&amp; other'!F13</f>
        <v>-2500</v>
      </c>
      <c r="F124" s="295">
        <f>'[1]central support&amp; other'!G13</f>
        <v>-2500</v>
      </c>
      <c r="G124" s="295">
        <f>'[1]central support&amp; other'!H13</f>
        <v>0</v>
      </c>
      <c r="H124" s="295">
        <f>'[1]central support&amp; other'!I13</f>
        <v>-2500</v>
      </c>
      <c r="I124" s="295">
        <f>'[1]central support&amp; other'!J13</f>
        <v>3840</v>
      </c>
      <c r="J124" s="297">
        <f>'[1]central support&amp; other'!K13</f>
        <v>1050</v>
      </c>
      <c r="K124" s="298">
        <f>'[1]central support&amp; other'!L13</f>
        <v>3950</v>
      </c>
    </row>
    <row r="125" spans="2:11" ht="24" customHeight="1" x14ac:dyDescent="0.2">
      <c r="B125" s="293">
        <v>1257</v>
      </c>
      <c r="C125" s="294" t="s">
        <v>138</v>
      </c>
      <c r="D125" s="295">
        <f>'[1]central support&amp; other'!E14</f>
        <v>0</v>
      </c>
      <c r="E125" s="295">
        <f>'[1]central support&amp; other'!F14</f>
        <v>0</v>
      </c>
      <c r="F125" s="295">
        <f>'[1]central support&amp; other'!G14</f>
        <v>0</v>
      </c>
      <c r="G125" s="295">
        <f>'[1]central support&amp; other'!H14</f>
        <v>0</v>
      </c>
      <c r="H125" s="295">
        <f>'[1]central support&amp; other'!I14</f>
        <v>0</v>
      </c>
      <c r="I125" s="295">
        <f>'[1]central support&amp; other'!J14</f>
        <v>6570</v>
      </c>
      <c r="J125" s="297">
        <f>'[1]central support&amp; other'!K14</f>
        <v>6640</v>
      </c>
      <c r="K125" s="298">
        <f>'[1]central support&amp; other'!L14</f>
        <v>0</v>
      </c>
    </row>
    <row r="126" spans="2:11" ht="24" customHeight="1" x14ac:dyDescent="0.2">
      <c r="B126" s="293">
        <v>1252</v>
      </c>
      <c r="C126" s="294" t="s">
        <v>139</v>
      </c>
      <c r="D126" s="295">
        <f>'[1]CDC&amp;tax&amp;bens'!E16</f>
        <v>823500</v>
      </c>
      <c r="E126" s="295">
        <f>'[1]CDC&amp;tax&amp;bens'!F16</f>
        <v>-8608</v>
      </c>
      <c r="F126" s="295">
        <f>'[1]CDC&amp;tax&amp;bens'!G16</f>
        <v>814892</v>
      </c>
      <c r="G126" s="295">
        <f>'[1]CDC&amp;tax&amp;bens'!H16</f>
        <v>0</v>
      </c>
      <c r="H126" s="295">
        <f>'[1]CDC&amp;tax&amp;bens'!I16</f>
        <v>814892</v>
      </c>
      <c r="I126" s="295">
        <f>'[1]CDC&amp;tax&amp;bens'!J16</f>
        <v>860710</v>
      </c>
      <c r="J126" s="297">
        <f>'[1]CDC&amp;tax&amp;bens'!K16</f>
        <v>865640</v>
      </c>
      <c r="K126" s="298">
        <f>'[1]CDC&amp;tax&amp;bens'!L16</f>
        <v>873540</v>
      </c>
    </row>
    <row r="127" spans="2:11" ht="24" customHeight="1" x14ac:dyDescent="0.2">
      <c r="B127" s="293">
        <v>1253</v>
      </c>
      <c r="C127" s="294" t="s">
        <v>36</v>
      </c>
      <c r="D127" s="295">
        <f>'[1]CDC&amp;tax&amp;bens'!E24</f>
        <v>367820</v>
      </c>
      <c r="E127" s="295">
        <f>'[1]CDC&amp;tax&amp;bens'!F24</f>
        <v>778</v>
      </c>
      <c r="F127" s="295">
        <f>'[1]CDC&amp;tax&amp;bens'!G24</f>
        <v>368598</v>
      </c>
      <c r="G127" s="295">
        <f>'[1]CDC&amp;tax&amp;bens'!H24</f>
        <v>0</v>
      </c>
      <c r="H127" s="295">
        <f>'[1]CDC&amp;tax&amp;bens'!I24</f>
        <v>368598</v>
      </c>
      <c r="I127" s="295">
        <f>'[1]CDC&amp;tax&amp;bens'!J24</f>
        <v>437800</v>
      </c>
      <c r="J127" s="297">
        <f>'[1]CDC&amp;tax&amp;bens'!K24</f>
        <v>465630</v>
      </c>
      <c r="K127" s="298">
        <f>'[1]CDC&amp;tax&amp;bens'!L24</f>
        <v>510420</v>
      </c>
    </row>
    <row r="128" spans="2:11" ht="24" customHeight="1" x14ac:dyDescent="0.2">
      <c r="B128" s="293">
        <v>1256</v>
      </c>
      <c r="C128" s="294" t="s">
        <v>140</v>
      </c>
      <c r="D128" s="295">
        <f>'[1]CDC&amp;tax&amp;bens'!E17</f>
        <v>-61860</v>
      </c>
      <c r="E128" s="295">
        <f>'[1]CDC&amp;tax&amp;bens'!F17</f>
        <v>0</v>
      </c>
      <c r="F128" s="295">
        <f>'[1]CDC&amp;tax&amp;bens'!G17</f>
        <v>-61860</v>
      </c>
      <c r="G128" s="295">
        <f>'[1]CDC&amp;tax&amp;bens'!H17</f>
        <v>0</v>
      </c>
      <c r="H128" s="295">
        <f>'[1]CDC&amp;tax&amp;bens'!I17</f>
        <v>-61860</v>
      </c>
      <c r="I128" s="295">
        <f>'[1]CDC&amp;tax&amp;bens'!J17</f>
        <v>-56020</v>
      </c>
      <c r="J128" s="297">
        <f>'[1]CDC&amp;tax&amp;bens'!K17</f>
        <v>-55550</v>
      </c>
      <c r="K128" s="298">
        <f>'[1]CDC&amp;tax&amp;bens'!L17</f>
        <v>-54560</v>
      </c>
    </row>
    <row r="129" spans="2:11" ht="24" customHeight="1" x14ac:dyDescent="0.2">
      <c r="B129" s="293">
        <v>1258</v>
      </c>
      <c r="C129" s="294" t="s">
        <v>37</v>
      </c>
      <c r="D129" s="295">
        <f>'[1]CDC&amp;tax&amp;bens'!E25</f>
        <v>232750</v>
      </c>
      <c r="E129" s="295">
        <f>'[1]CDC&amp;tax&amp;bens'!F25</f>
        <v>-31570</v>
      </c>
      <c r="F129" s="295">
        <f>'[1]CDC&amp;tax&amp;bens'!G25</f>
        <v>201180</v>
      </c>
      <c r="G129" s="295">
        <f>'[1]CDC&amp;tax&amp;bens'!H25</f>
        <v>0</v>
      </c>
      <c r="H129" s="295">
        <f>'[1]CDC&amp;tax&amp;bens'!I25</f>
        <v>201180</v>
      </c>
      <c r="I129" s="295">
        <f>'[1]CDC&amp;tax&amp;bens'!J25</f>
        <v>195370</v>
      </c>
      <c r="J129" s="297">
        <f>'[1]CDC&amp;tax&amp;bens'!K25</f>
        <v>196530</v>
      </c>
      <c r="K129" s="298">
        <f>'[1]CDC&amp;tax&amp;bens'!L25</f>
        <v>199210</v>
      </c>
    </row>
    <row r="130" spans="2:11" ht="24" customHeight="1" x14ac:dyDescent="0.2">
      <c r="B130" s="293">
        <v>1259</v>
      </c>
      <c r="C130" s="300" t="s">
        <v>141</v>
      </c>
      <c r="D130" s="295">
        <f>'[1]central support&amp; other'!E16</f>
        <v>0</v>
      </c>
      <c r="E130" s="295">
        <f>'[1]central support&amp; other'!F16</f>
        <v>0</v>
      </c>
      <c r="F130" s="295">
        <f>'[1]central support&amp; other'!G16</f>
        <v>0</v>
      </c>
      <c r="G130" s="295">
        <f>'[1]central support&amp; other'!H16</f>
        <v>0</v>
      </c>
      <c r="H130" s="295">
        <f>'[1]central support&amp; other'!I16</f>
        <v>0</v>
      </c>
      <c r="I130" s="295">
        <f>'[1]central support&amp; other'!J16</f>
        <v>0</v>
      </c>
      <c r="J130" s="297">
        <f>'[1]central support&amp; other'!K16</f>
        <v>0</v>
      </c>
      <c r="K130" s="298">
        <f>'[1]central support&amp; other'!L16</f>
        <v>0</v>
      </c>
    </row>
    <row r="131" spans="2:11" ht="24" customHeight="1" x14ac:dyDescent="0.2">
      <c r="B131" s="293">
        <v>1260</v>
      </c>
      <c r="C131" s="299" t="s">
        <v>38</v>
      </c>
      <c r="D131" s="295">
        <f>'[1]central support&amp; other'!E43</f>
        <v>-736310</v>
      </c>
      <c r="E131" s="295">
        <f>'[1]central support&amp; other'!F43</f>
        <v>121650</v>
      </c>
      <c r="F131" s="295">
        <f>'[1]central support&amp; other'!G43</f>
        <v>-614660</v>
      </c>
      <c r="G131" s="295">
        <f>'[1]central support&amp; other'!H43</f>
        <v>0</v>
      </c>
      <c r="H131" s="295">
        <f>'[1]central support&amp; other'!I43</f>
        <v>-614660</v>
      </c>
      <c r="I131" s="295">
        <f>'[1]central support&amp; other'!J43</f>
        <v>-857290</v>
      </c>
      <c r="J131" s="297">
        <f>'[1]central support&amp; other'!K43</f>
        <v>-794010</v>
      </c>
      <c r="K131" s="298">
        <f>'[1]central support&amp; other'!L43</f>
        <v>-671520</v>
      </c>
    </row>
    <row r="132" spans="2:11" ht="24" customHeight="1" x14ac:dyDescent="0.2">
      <c r="B132" s="293">
        <v>1261</v>
      </c>
      <c r="C132" s="294" t="s">
        <v>39</v>
      </c>
      <c r="D132" s="295">
        <f>'[1]central support&amp; other'!E17</f>
        <v>0</v>
      </c>
      <c r="E132" s="295">
        <f>'[1]central support&amp; other'!F17</f>
        <v>3420</v>
      </c>
      <c r="F132" s="295">
        <f>'[1]central support&amp; other'!G17</f>
        <v>3420</v>
      </c>
      <c r="G132" s="295">
        <f>'[1]central support&amp; other'!H17</f>
        <v>0</v>
      </c>
      <c r="H132" s="295">
        <f>'[1]central support&amp; other'!I17</f>
        <v>3420</v>
      </c>
      <c r="I132" s="295">
        <f>'[1]central support&amp; other'!J17</f>
        <v>1660</v>
      </c>
      <c r="J132" s="297">
        <f>'[1]central support&amp; other'!K17</f>
        <v>500</v>
      </c>
      <c r="K132" s="298">
        <f>'[1]central support&amp; other'!L17</f>
        <v>2160</v>
      </c>
    </row>
    <row r="133" spans="2:11" ht="24" customHeight="1" x14ac:dyDescent="0.2">
      <c r="B133" s="293">
        <v>1262</v>
      </c>
      <c r="C133" s="294" t="s">
        <v>40</v>
      </c>
      <c r="D133" s="295">
        <f>'[1]central support&amp; other'!E18</f>
        <v>0</v>
      </c>
      <c r="E133" s="295">
        <f>'[1]central support&amp; other'!F18</f>
        <v>-9990</v>
      </c>
      <c r="F133" s="295">
        <f>'[1]central support&amp; other'!G18</f>
        <v>-9990</v>
      </c>
      <c r="G133" s="295">
        <f>'[1]central support&amp; other'!H18</f>
        <v>0</v>
      </c>
      <c r="H133" s="295">
        <f>'[1]central support&amp; other'!I18</f>
        <v>-9990</v>
      </c>
      <c r="I133" s="295">
        <f>'[1]central support&amp; other'!J18</f>
        <v>830</v>
      </c>
      <c r="J133" s="297">
        <f>'[1]central support&amp; other'!K18</f>
        <v>850</v>
      </c>
      <c r="K133" s="298">
        <f>'[1]central support&amp; other'!L18</f>
        <v>1360</v>
      </c>
    </row>
    <row r="134" spans="2:11" ht="24" customHeight="1" x14ac:dyDescent="0.2">
      <c r="B134" s="293">
        <v>1264</v>
      </c>
      <c r="C134" s="300" t="s">
        <v>142</v>
      </c>
      <c r="D134" s="295">
        <f>'[1]central support&amp; other'!E20</f>
        <v>0</v>
      </c>
      <c r="E134" s="295">
        <f>'[1]central support&amp; other'!F20</f>
        <v>0</v>
      </c>
      <c r="F134" s="295">
        <f>'[1]central support&amp; other'!G20</f>
        <v>0</v>
      </c>
      <c r="G134" s="295">
        <f>'[1]central support&amp; other'!H20</f>
        <v>0</v>
      </c>
      <c r="H134" s="295">
        <f>'[1]central support&amp; other'!I20</f>
        <v>0</v>
      </c>
      <c r="I134" s="295">
        <f>'[1]central support&amp; other'!J20</f>
        <v>0</v>
      </c>
      <c r="J134" s="297">
        <f>'[1]central support&amp; other'!K20</f>
        <v>0</v>
      </c>
      <c r="K134" s="298">
        <f>'[1]central support&amp; other'!L20</f>
        <v>0</v>
      </c>
    </row>
    <row r="135" spans="2:11" ht="24" customHeight="1" x14ac:dyDescent="0.2">
      <c r="B135" s="335">
        <v>1265</v>
      </c>
      <c r="C135" s="299" t="s">
        <v>143</v>
      </c>
      <c r="D135" s="295">
        <f>'[1]central support&amp; other'!E21</f>
        <v>0</v>
      </c>
      <c r="E135" s="295">
        <f>'[1]central support&amp; other'!F21</f>
        <v>-9180</v>
      </c>
      <c r="F135" s="295">
        <f>'[1]central support&amp; other'!G21</f>
        <v>-9180</v>
      </c>
      <c r="G135" s="295">
        <f>'[1]central support&amp; other'!H21</f>
        <v>0</v>
      </c>
      <c r="H135" s="295">
        <f>'[1]central support&amp; other'!I21</f>
        <v>-9180</v>
      </c>
      <c r="I135" s="295">
        <f>'[1]central support&amp; other'!J21</f>
        <v>-620</v>
      </c>
      <c r="J135" s="297">
        <f>'[1]central support&amp; other'!K21</f>
        <v>-610</v>
      </c>
      <c r="K135" s="298">
        <f>'[1]central support&amp; other'!L21</f>
        <v>-150</v>
      </c>
    </row>
    <row r="136" spans="2:11" ht="24" customHeight="1" x14ac:dyDescent="0.2">
      <c r="B136" s="293">
        <v>1266</v>
      </c>
      <c r="C136" s="294" t="s">
        <v>144</v>
      </c>
      <c r="D136" s="295">
        <f>'[1]central support&amp; other'!E22</f>
        <v>0</v>
      </c>
      <c r="E136" s="295">
        <f>'[1]central support&amp; other'!F22</f>
        <v>-2000</v>
      </c>
      <c r="F136" s="295">
        <f>'[1]central support&amp; other'!G22</f>
        <v>-2000</v>
      </c>
      <c r="G136" s="295">
        <f>'[1]central support&amp; other'!H22</f>
        <v>0</v>
      </c>
      <c r="H136" s="295">
        <f>'[1]central support&amp; other'!I22</f>
        <v>-2000</v>
      </c>
      <c r="I136" s="295">
        <f>'[1]central support&amp; other'!J22</f>
        <v>-32550</v>
      </c>
      <c r="J136" s="297">
        <f>'[1]central support&amp; other'!K22</f>
        <v>-32850</v>
      </c>
      <c r="K136" s="298">
        <f>'[1]central support&amp; other'!L22</f>
        <v>-26900</v>
      </c>
    </row>
    <row r="137" spans="2:11" ht="24" customHeight="1" x14ac:dyDescent="0.2">
      <c r="B137" s="293">
        <v>1268</v>
      </c>
      <c r="C137" s="294" t="s">
        <v>145</v>
      </c>
      <c r="D137" s="295">
        <f>'[1]CDC&amp;tax&amp;bens'!E8</f>
        <v>57080</v>
      </c>
      <c r="E137" s="295">
        <f>'[1]CDC&amp;tax&amp;bens'!F8</f>
        <v>0</v>
      </c>
      <c r="F137" s="295">
        <f>'[1]CDC&amp;tax&amp;bens'!G8</f>
        <v>57080</v>
      </c>
      <c r="G137" s="295">
        <f>'[1]CDC&amp;tax&amp;bens'!H8</f>
        <v>0</v>
      </c>
      <c r="H137" s="295">
        <f>'[1]CDC&amp;tax&amp;bens'!I8</f>
        <v>57080</v>
      </c>
      <c r="I137" s="295">
        <f>'[1]CDC&amp;tax&amp;bens'!J8</f>
        <v>57330</v>
      </c>
      <c r="J137" s="297">
        <f>'[1]CDC&amp;tax&amp;bens'!K8</f>
        <v>57750</v>
      </c>
      <c r="K137" s="298">
        <f>'[1]CDC&amp;tax&amp;bens'!L8</f>
        <v>57750</v>
      </c>
    </row>
    <row r="138" spans="2:11" ht="24" customHeight="1" x14ac:dyDescent="0.2">
      <c r="B138" s="293">
        <v>3271</v>
      </c>
      <c r="C138" s="300" t="s">
        <v>146</v>
      </c>
      <c r="D138" s="295">
        <f>'[1]central support&amp; other'!E23</f>
        <v>0</v>
      </c>
      <c r="E138" s="295">
        <f>'[1]central support&amp; other'!F23</f>
        <v>83560</v>
      </c>
      <c r="F138" s="295">
        <f>'[1]central support&amp; other'!G23</f>
        <v>83560</v>
      </c>
      <c r="G138" s="295">
        <f>'[1]central support&amp; other'!H23</f>
        <v>0</v>
      </c>
      <c r="H138" s="295">
        <f>'[1]central support&amp; other'!I23</f>
        <v>83560</v>
      </c>
      <c r="I138" s="295">
        <f>'[1]central support&amp; other'!J23</f>
        <v>83310</v>
      </c>
      <c r="J138" s="297">
        <f>'[1]central support&amp; other'!K23</f>
        <v>83310</v>
      </c>
      <c r="K138" s="298">
        <f>'[1]central support&amp; other'!L23</f>
        <v>83310</v>
      </c>
    </row>
    <row r="139" spans="2:11" ht="24" customHeight="1" x14ac:dyDescent="0.2">
      <c r="B139" s="293">
        <v>1291</v>
      </c>
      <c r="C139" s="294" t="s">
        <v>41</v>
      </c>
      <c r="D139" s="295">
        <f>'[1]central support&amp; other'!E24</f>
        <v>0</v>
      </c>
      <c r="E139" s="295">
        <f>'[1]central support&amp; other'!F24</f>
        <v>13930</v>
      </c>
      <c r="F139" s="295">
        <f>'[1]central support&amp; other'!G24</f>
        <v>13930</v>
      </c>
      <c r="G139" s="295">
        <f>'[1]central support&amp; other'!H24</f>
        <v>0</v>
      </c>
      <c r="H139" s="295">
        <f>'[1]central support&amp; other'!I24</f>
        <v>13930</v>
      </c>
      <c r="I139" s="295">
        <f>'[1]central support&amp; other'!J24</f>
        <v>13930</v>
      </c>
      <c r="J139" s="297">
        <f>'[1]central support&amp; other'!K24</f>
        <v>13930</v>
      </c>
      <c r="K139" s="298">
        <f>'[1]central support&amp; other'!L24</f>
        <v>13930</v>
      </c>
    </row>
    <row r="140" spans="2:11" ht="24" customHeight="1" x14ac:dyDescent="0.2">
      <c r="B140" s="293">
        <v>1292</v>
      </c>
      <c r="C140" s="300" t="s">
        <v>42</v>
      </c>
      <c r="D140" s="295">
        <f>'[1]central support&amp; other'!E25</f>
        <v>0</v>
      </c>
      <c r="E140" s="295">
        <f>'[1]central support&amp; other'!F25</f>
        <v>0</v>
      </c>
      <c r="F140" s="295">
        <f>'[1]central support&amp; other'!G25</f>
        <v>0</v>
      </c>
      <c r="G140" s="295">
        <f>'[1]central support&amp; other'!H25</f>
        <v>0</v>
      </c>
      <c r="H140" s="295">
        <f>'[1]central support&amp; other'!I25</f>
        <v>0</v>
      </c>
      <c r="I140" s="295">
        <f>'[1]central support&amp; other'!J25</f>
        <v>0</v>
      </c>
      <c r="J140" s="297">
        <f>'[1]central support&amp; other'!K25</f>
        <v>0</v>
      </c>
      <c r="K140" s="298">
        <f>'[1]central support&amp; other'!L25</f>
        <v>0</v>
      </c>
    </row>
    <row r="141" spans="2:11" ht="24" customHeight="1" x14ac:dyDescent="0.2">
      <c r="B141" s="293">
        <v>1223</v>
      </c>
      <c r="C141" s="300" t="s">
        <v>147</v>
      </c>
      <c r="D141" s="295">
        <f>'[1]central support&amp; other'!E4</f>
        <v>0</v>
      </c>
      <c r="E141" s="295">
        <f>'[1]central support&amp; other'!F4</f>
        <v>5870</v>
      </c>
      <c r="F141" s="295">
        <f>'[1]central support&amp; other'!G4</f>
        <v>5870</v>
      </c>
      <c r="G141" s="295">
        <f>'[1]central support&amp; other'!H4</f>
        <v>0</v>
      </c>
      <c r="H141" s="295">
        <f>'[1]central support&amp; other'!I4</f>
        <v>5870</v>
      </c>
      <c r="I141" s="295">
        <f>'[1]central support&amp; other'!J4</f>
        <v>5530</v>
      </c>
      <c r="J141" s="297">
        <f>'[1]central support&amp; other'!K4</f>
        <v>6090</v>
      </c>
      <c r="K141" s="298">
        <f>'[1]central support&amp; other'!L4</f>
        <v>6760</v>
      </c>
    </row>
    <row r="142" spans="2:11" ht="24" customHeight="1" x14ac:dyDescent="0.2">
      <c r="B142" s="293">
        <v>1246</v>
      </c>
      <c r="C142" s="300" t="s">
        <v>148</v>
      </c>
      <c r="D142" s="295">
        <f>'[1]central support&amp; other'!E53</f>
        <v>0</v>
      </c>
      <c r="E142" s="295">
        <f>'[1]central support&amp; other'!F53</f>
        <v>0</v>
      </c>
      <c r="F142" s="295">
        <f>'[1]central support&amp; other'!G53</f>
        <v>0</v>
      </c>
      <c r="G142" s="295">
        <f>'[1]central support&amp; other'!H53</f>
        <v>0</v>
      </c>
      <c r="H142" s="295">
        <f>'[1]central support&amp; other'!I53</f>
        <v>0</v>
      </c>
      <c r="I142" s="295">
        <f>'[1]central support&amp; other'!J53</f>
        <v>0</v>
      </c>
      <c r="J142" s="297">
        <f>'[1]central support&amp; other'!K53</f>
        <v>0</v>
      </c>
      <c r="K142" s="298">
        <f>'[1]central support&amp; other'!L53</f>
        <v>0</v>
      </c>
    </row>
    <row r="143" spans="2:11" ht="24" customHeight="1" x14ac:dyDescent="0.2">
      <c r="B143" s="293">
        <v>3031</v>
      </c>
      <c r="C143" s="294" t="s">
        <v>149</v>
      </c>
      <c r="D143" s="295">
        <f>'[1]central support&amp; other'!E49</f>
        <v>-120000</v>
      </c>
      <c r="E143" s="295">
        <f>'[1]central support&amp; other'!F49</f>
        <v>120000</v>
      </c>
      <c r="F143" s="295">
        <f>'[1]central support&amp; other'!G49</f>
        <v>0</v>
      </c>
      <c r="G143" s="295">
        <f>'[1]central support&amp; other'!H49</f>
        <v>0</v>
      </c>
      <c r="H143" s="295">
        <f>'[1]central support&amp; other'!I49</f>
        <v>0</v>
      </c>
      <c r="I143" s="295">
        <f>'[1]central support&amp; other'!J49</f>
        <v>-120000</v>
      </c>
      <c r="J143" s="297">
        <f>'[1]central support&amp; other'!K49</f>
        <v>-120000</v>
      </c>
      <c r="K143" s="298">
        <f>'[1]central support&amp; other'!L49</f>
        <v>-240000</v>
      </c>
    </row>
    <row r="144" spans="2:11" s="5" customFormat="1" ht="24" customHeight="1" x14ac:dyDescent="0.25">
      <c r="B144" s="301">
        <v>1582</v>
      </c>
      <c r="C144" s="302" t="s">
        <v>150</v>
      </c>
      <c r="D144" s="303">
        <f>'[1]central support&amp; other'!E26</f>
        <v>0</v>
      </c>
      <c r="E144" s="303">
        <f>'[1]central support&amp; other'!F26</f>
        <v>0</v>
      </c>
      <c r="F144" s="303">
        <f>'[1]central support&amp; other'!G26</f>
        <v>0</v>
      </c>
      <c r="G144" s="303">
        <f>'[1]central support&amp; other'!H26</f>
        <v>0</v>
      </c>
      <c r="H144" s="303">
        <f>'[1]central support&amp; other'!I26</f>
        <v>0</v>
      </c>
      <c r="I144" s="303">
        <f>'[1]central support&amp; other'!J26</f>
        <v>0</v>
      </c>
      <c r="J144" s="305">
        <f>'[1]central support&amp; other'!K26</f>
        <v>0</v>
      </c>
      <c r="K144" s="306">
        <f>'[1]central support&amp; other'!L26</f>
        <v>0</v>
      </c>
    </row>
    <row r="145" spans="2:11" ht="18.75" thickBot="1" x14ac:dyDescent="0.25">
      <c r="B145" s="318"/>
      <c r="C145" s="319" t="s">
        <v>88</v>
      </c>
      <c r="D145" s="320">
        <f>SUM(D101:D144)</f>
        <v>3494520</v>
      </c>
      <c r="E145" s="320">
        <f t="shared" ref="E145:J145" si="3">SUM(E101:E144)</f>
        <v>828740</v>
      </c>
      <c r="F145" s="320">
        <f t="shared" si="3"/>
        <v>4323260</v>
      </c>
      <c r="G145" s="320">
        <f>SUM(G101:G144)</f>
        <v>-3500</v>
      </c>
      <c r="H145" s="320">
        <f t="shared" si="3"/>
        <v>4319760</v>
      </c>
      <c r="I145" s="320">
        <f t="shared" si="3"/>
        <v>4006320</v>
      </c>
      <c r="J145" s="321">
        <f t="shared" si="3"/>
        <v>3780400</v>
      </c>
      <c r="K145" s="322">
        <f>SUM(K101:K144)</f>
        <v>3578020</v>
      </c>
    </row>
    <row r="146" spans="2:11" ht="26.25" customHeight="1" x14ac:dyDescent="0.2">
      <c r="B146" s="284"/>
      <c r="C146" s="285"/>
      <c r="D146" s="282"/>
      <c r="E146" s="282"/>
      <c r="F146" s="282"/>
      <c r="G146" s="282"/>
      <c r="H146" s="282"/>
      <c r="I146" s="282"/>
      <c r="J146" s="282"/>
      <c r="K146" s="278"/>
    </row>
    <row r="147" spans="2:11" ht="19.5" thickBot="1" x14ac:dyDescent="0.25">
      <c r="B147" s="284"/>
      <c r="C147" s="285"/>
      <c r="D147" s="282"/>
      <c r="E147" s="282"/>
      <c r="F147" s="282"/>
      <c r="G147" s="282"/>
      <c r="H147" s="282"/>
      <c r="I147" s="282"/>
      <c r="J147" s="282"/>
      <c r="K147" s="286"/>
    </row>
    <row r="148" spans="2:11" ht="19.5" thickBot="1" x14ac:dyDescent="0.25">
      <c r="B148" s="336"/>
      <c r="C148" s="279" t="s">
        <v>151</v>
      </c>
      <c r="D148" s="337">
        <f t="shared" ref="D148:J148" si="4">D145+D96+D72+D36</f>
        <v>13867500</v>
      </c>
      <c r="E148" s="337">
        <f t="shared" si="4"/>
        <v>586930</v>
      </c>
      <c r="F148" s="337">
        <f t="shared" si="4"/>
        <v>14454430</v>
      </c>
      <c r="G148" s="337">
        <f>G145+G96+G72+G36</f>
        <v>72400</v>
      </c>
      <c r="H148" s="337">
        <f t="shared" si="4"/>
        <v>14526830</v>
      </c>
      <c r="I148" s="337">
        <f t="shared" si="4"/>
        <v>14002960</v>
      </c>
      <c r="J148" s="337">
        <f t="shared" si="4"/>
        <v>13506400</v>
      </c>
      <c r="K148" s="337">
        <f>K145+K96+K72+K36</f>
        <v>13351820</v>
      </c>
    </row>
    <row r="149" spans="2:11" ht="23.25" customHeight="1" x14ac:dyDescent="0.2">
      <c r="B149" s="314"/>
      <c r="C149" s="315"/>
      <c r="D149" s="316"/>
      <c r="E149" s="316"/>
      <c r="F149" s="316"/>
      <c r="G149" s="316"/>
      <c r="H149" s="316"/>
      <c r="I149" s="316"/>
      <c r="J149" s="316"/>
      <c r="K149" s="316"/>
    </row>
    <row r="150" spans="2:11" ht="19.5" thickBot="1" x14ac:dyDescent="0.25">
      <c r="B150" s="314"/>
      <c r="C150" s="315"/>
      <c r="D150" s="316"/>
      <c r="E150" s="316"/>
      <c r="F150" s="316"/>
      <c r="G150" s="316"/>
      <c r="H150" s="316"/>
      <c r="I150" s="316"/>
      <c r="J150" s="316"/>
      <c r="K150" s="316"/>
    </row>
    <row r="151" spans="2:11" ht="67.5" customHeight="1" thickBot="1" x14ac:dyDescent="0.25">
      <c r="B151" s="427" t="s">
        <v>120</v>
      </c>
      <c r="C151" s="428"/>
      <c r="D151" s="338"/>
      <c r="E151" s="429" t="s">
        <v>152</v>
      </c>
      <c r="F151" s="429"/>
      <c r="G151" s="429"/>
      <c r="H151" s="338"/>
      <c r="I151" s="338"/>
      <c r="J151" s="338"/>
      <c r="K151" s="339"/>
    </row>
    <row r="152" spans="2:11" ht="21" customHeight="1" thickBot="1" x14ac:dyDescent="0.25">
      <c r="B152" s="340"/>
      <c r="C152" s="341"/>
      <c r="D152" s="342"/>
      <c r="E152" s="342"/>
      <c r="F152" s="342"/>
      <c r="G152" s="342"/>
      <c r="H152" s="342"/>
      <c r="I152" s="342"/>
      <c r="J152" s="342"/>
      <c r="K152" s="343"/>
    </row>
    <row r="153" spans="2:11" ht="78" customHeight="1" x14ac:dyDescent="0.2">
      <c r="B153" s="344" t="s">
        <v>1</v>
      </c>
      <c r="C153" s="345"/>
      <c r="D153" s="289" t="s">
        <v>242</v>
      </c>
      <c r="E153" s="289" t="s">
        <v>69</v>
      </c>
      <c r="F153" s="289" t="s">
        <v>70</v>
      </c>
      <c r="G153" s="289" t="s">
        <v>71</v>
      </c>
      <c r="H153" s="290" t="s">
        <v>243</v>
      </c>
      <c r="I153" s="289" t="s">
        <v>177</v>
      </c>
      <c r="J153" s="291" t="s">
        <v>178</v>
      </c>
      <c r="K153" s="292" t="s">
        <v>179</v>
      </c>
    </row>
    <row r="154" spans="2:11" ht="24" customHeight="1" x14ac:dyDescent="0.2">
      <c r="B154" s="284"/>
      <c r="C154" s="346" t="s">
        <v>153</v>
      </c>
      <c r="D154" s="347"/>
      <c r="E154" s="347"/>
      <c r="F154" s="347"/>
      <c r="G154" s="347"/>
      <c r="H154" s="347"/>
      <c r="I154" s="347"/>
      <c r="J154" s="348"/>
      <c r="K154" s="349"/>
    </row>
    <row r="155" spans="2:11" ht="24" customHeight="1" x14ac:dyDescent="0.2">
      <c r="B155" s="340"/>
      <c r="C155" s="299" t="s">
        <v>154</v>
      </c>
      <c r="D155" s="350">
        <f>'[1]CRA fin stat'!C21</f>
        <v>1587432</v>
      </c>
      <c r="E155" s="351">
        <v>0</v>
      </c>
      <c r="F155" s="352">
        <f>D155+E155</f>
        <v>1587432</v>
      </c>
      <c r="G155" s="342">
        <v>0</v>
      </c>
      <c r="H155" s="352">
        <f>F155+G155</f>
        <v>1587432</v>
      </c>
      <c r="I155" s="350">
        <f>'[1]CRA fin stat'!G21</f>
        <v>1670003</v>
      </c>
      <c r="J155" s="342">
        <f>'[1]CRA fin stat'!H21</f>
        <v>1703400</v>
      </c>
      <c r="K155" s="353">
        <f>'[1]CRA fin stat'!I21</f>
        <v>1737460</v>
      </c>
    </row>
    <row r="156" spans="2:11" ht="24" customHeight="1" x14ac:dyDescent="0.2">
      <c r="B156" s="340"/>
      <c r="C156" s="299" t="s">
        <v>155</v>
      </c>
      <c r="D156" s="350">
        <f>'[1]CRA fin stat'!C22</f>
        <v>-177000</v>
      </c>
      <c r="E156" s="351">
        <f>'[1]CRA fin stat'!D22</f>
        <v>-50000</v>
      </c>
      <c r="F156" s="352">
        <f t="shared" ref="F156:F177" si="5">D156+E156</f>
        <v>-227000</v>
      </c>
      <c r="G156" s="342">
        <f>'[1]CRA Committee'!E15</f>
        <v>0</v>
      </c>
      <c r="H156" s="352">
        <f t="shared" ref="H156:H177" si="6">F156+G156</f>
        <v>-227000</v>
      </c>
      <c r="I156" s="350">
        <f>'[1]CRA fin stat'!G22</f>
        <v>-283000</v>
      </c>
      <c r="J156" s="350">
        <f>'[1]CRA fin stat'!H22</f>
        <v>-269500</v>
      </c>
      <c r="K156" s="350">
        <f>'[1]CRA fin stat'!I22</f>
        <v>-240200</v>
      </c>
    </row>
    <row r="157" spans="2:11" ht="24" customHeight="1" x14ac:dyDescent="0.2">
      <c r="B157" s="340"/>
      <c r="C157" s="354" t="s">
        <v>156</v>
      </c>
      <c r="D157" s="348"/>
      <c r="E157" s="355"/>
      <c r="F157" s="356"/>
      <c r="G157" s="348"/>
      <c r="H157" s="356"/>
      <c r="I157" s="347"/>
      <c r="J157" s="355"/>
      <c r="K157" s="349"/>
    </row>
    <row r="158" spans="2:11" ht="24" customHeight="1" x14ac:dyDescent="0.2">
      <c r="B158" s="340"/>
      <c r="C158" s="299" t="s">
        <v>157</v>
      </c>
      <c r="D158" s="342">
        <f>'[1]CRA fin stat'!C27</f>
        <v>-59910</v>
      </c>
      <c r="E158" s="351">
        <v>0</v>
      </c>
      <c r="F158" s="352">
        <f t="shared" si="5"/>
        <v>-59910</v>
      </c>
      <c r="G158" s="342">
        <v>0</v>
      </c>
      <c r="H158" s="352">
        <f t="shared" si="6"/>
        <v>-59910</v>
      </c>
      <c r="I158" s="350">
        <v>-59910</v>
      </c>
      <c r="J158" s="342">
        <v>-59910</v>
      </c>
      <c r="K158" s="353">
        <v>-59910</v>
      </c>
    </row>
    <row r="159" spans="2:11" ht="24" customHeight="1" x14ac:dyDescent="0.2">
      <c r="B159" s="340"/>
      <c r="C159" s="299" t="s">
        <v>158</v>
      </c>
      <c r="D159" s="342">
        <f>'[1]CRA fin stat'!C30+'[1]CRA fin stat'!C20</f>
        <v>-3336929</v>
      </c>
      <c r="E159" s="351">
        <f>'[1]CRA fin stat'!D30+'[1]CRA fin stat'!D20</f>
        <v>-196160</v>
      </c>
      <c r="F159" s="352">
        <f t="shared" si="5"/>
        <v>-3533089</v>
      </c>
      <c r="G159" s="342">
        <f>'[1]CRA Committee'!E23+'[1]CRA fin stat'!E20</f>
        <v>0</v>
      </c>
      <c r="H159" s="352">
        <f t="shared" si="6"/>
        <v>-3533089</v>
      </c>
      <c r="I159" s="350">
        <f>'[1]CRA fin stat'!G30+'[1]CRA fin stat'!G20</f>
        <v>-3547998</v>
      </c>
      <c r="J159" s="342">
        <f>'[1]CRA fin stat'!H30+'[1]CRA fin stat'!H20</f>
        <v>-3551728</v>
      </c>
      <c r="K159" s="353">
        <f>'[1]CRA fin stat'!I30+'[1]CRA fin stat'!I20</f>
        <v>-3561058</v>
      </c>
    </row>
    <row r="160" spans="2:11" ht="24" customHeight="1" x14ac:dyDescent="0.2">
      <c r="B160" s="340"/>
      <c r="C160" s="299" t="s">
        <v>181</v>
      </c>
      <c r="D160" s="342">
        <v>0</v>
      </c>
      <c r="E160" s="351">
        <v>0</v>
      </c>
      <c r="F160" s="352">
        <f t="shared" si="5"/>
        <v>0</v>
      </c>
      <c r="G160" s="342">
        <v>0</v>
      </c>
      <c r="H160" s="352">
        <f t="shared" si="6"/>
        <v>0</v>
      </c>
      <c r="I160" s="350">
        <v>0</v>
      </c>
      <c r="J160" s="351">
        <v>0</v>
      </c>
      <c r="K160" s="353">
        <v>0</v>
      </c>
    </row>
    <row r="161" spans="2:11" ht="24" customHeight="1" x14ac:dyDescent="0.2">
      <c r="B161" s="340"/>
      <c r="C161" s="299" t="s">
        <v>182</v>
      </c>
      <c r="D161" s="342">
        <v>0</v>
      </c>
      <c r="E161" s="351">
        <v>0</v>
      </c>
      <c r="F161" s="352">
        <f t="shared" si="5"/>
        <v>0</v>
      </c>
      <c r="G161" s="342">
        <v>0</v>
      </c>
      <c r="H161" s="352">
        <f t="shared" si="6"/>
        <v>0</v>
      </c>
      <c r="I161" s="350">
        <v>0</v>
      </c>
      <c r="J161" s="351">
        <v>0</v>
      </c>
      <c r="K161" s="353">
        <v>0</v>
      </c>
    </row>
    <row r="162" spans="2:11" ht="24" customHeight="1" x14ac:dyDescent="0.2">
      <c r="B162" s="340"/>
      <c r="C162" s="299" t="s">
        <v>183</v>
      </c>
      <c r="D162" s="342">
        <v>0</v>
      </c>
      <c r="E162" s="351">
        <v>0</v>
      </c>
      <c r="F162" s="352">
        <f t="shared" si="5"/>
        <v>0</v>
      </c>
      <c r="G162" s="342">
        <v>0</v>
      </c>
      <c r="H162" s="352">
        <f t="shared" si="6"/>
        <v>0</v>
      </c>
      <c r="I162" s="350">
        <v>0</v>
      </c>
      <c r="J162" s="351"/>
      <c r="K162" s="353"/>
    </row>
    <row r="163" spans="2:11" ht="24" customHeight="1" x14ac:dyDescent="0.2">
      <c r="B163" s="340"/>
      <c r="C163" s="357" t="s">
        <v>159</v>
      </c>
      <c r="D163" s="358">
        <f t="shared" ref="D163:J163" si="7">SUM(D155:D161)</f>
        <v>-1986407</v>
      </c>
      <c r="E163" s="358">
        <f t="shared" si="7"/>
        <v>-246160</v>
      </c>
      <c r="F163" s="358">
        <f t="shared" si="7"/>
        <v>-2232567</v>
      </c>
      <c r="G163" s="358">
        <f t="shared" si="7"/>
        <v>0</v>
      </c>
      <c r="H163" s="358">
        <f>SUM(H155:H161)</f>
        <v>-2232567</v>
      </c>
      <c r="I163" s="358">
        <f t="shared" si="7"/>
        <v>-2220905</v>
      </c>
      <c r="J163" s="359">
        <f t="shared" si="7"/>
        <v>-2177738</v>
      </c>
      <c r="K163" s="360">
        <f>SUM(K155:K161)</f>
        <v>-2123708</v>
      </c>
    </row>
    <row r="164" spans="2:11" ht="24" customHeight="1" x14ac:dyDescent="0.2">
      <c r="B164" s="340"/>
      <c r="C164" s="361" t="s">
        <v>65</v>
      </c>
      <c r="D164" s="362">
        <f>D148+D163</f>
        <v>11881093</v>
      </c>
      <c r="E164" s="362">
        <f t="shared" ref="E164:J164" si="8">E148+E163</f>
        <v>340770</v>
      </c>
      <c r="F164" s="362">
        <f t="shared" si="8"/>
        <v>12221863</v>
      </c>
      <c r="G164" s="362">
        <f>G148+G163</f>
        <v>72400</v>
      </c>
      <c r="H164" s="362">
        <f>H148+H163</f>
        <v>12294263</v>
      </c>
      <c r="I164" s="362">
        <f t="shared" si="8"/>
        <v>11782055</v>
      </c>
      <c r="J164" s="363">
        <f t="shared" si="8"/>
        <v>11328662</v>
      </c>
      <c r="K164" s="364">
        <f>K148+K163</f>
        <v>11228112</v>
      </c>
    </row>
    <row r="165" spans="2:11" ht="24" customHeight="1" x14ac:dyDescent="0.2">
      <c r="B165" s="340"/>
      <c r="C165" s="361" t="s">
        <v>57</v>
      </c>
      <c r="D165" s="347"/>
      <c r="E165" s="347"/>
      <c r="F165" s="347"/>
      <c r="G165" s="347"/>
      <c r="H165" s="347"/>
      <c r="I165" s="347"/>
      <c r="J165" s="348"/>
      <c r="K165" s="349"/>
    </row>
    <row r="166" spans="2:11" ht="24" customHeight="1" x14ac:dyDescent="0.2">
      <c r="B166" s="340"/>
      <c r="C166" s="299" t="s">
        <v>160</v>
      </c>
      <c r="D166" s="342">
        <f>'[1]CRA fin stat'!C35</f>
        <v>-7274351</v>
      </c>
      <c r="E166" s="351">
        <v>0</v>
      </c>
      <c r="F166" s="352">
        <f t="shared" si="5"/>
        <v>-7274351</v>
      </c>
      <c r="G166" s="342">
        <v>0</v>
      </c>
      <c r="H166" s="352">
        <f t="shared" si="6"/>
        <v>-7274351</v>
      </c>
      <c r="I166" s="350">
        <f>'[1]CRA Committee'!G28</f>
        <v>-7607660</v>
      </c>
      <c r="J166" s="350">
        <f>'[1]CRA Committee'!H28</f>
        <v>-7789020</v>
      </c>
      <c r="K166" s="350">
        <f>'[1]CRA Committee'!I28</f>
        <v>-7974578</v>
      </c>
    </row>
    <row r="167" spans="2:11" ht="24" customHeight="1" x14ac:dyDescent="0.2">
      <c r="B167" s="340"/>
      <c r="C167" s="328" t="s">
        <v>184</v>
      </c>
      <c r="D167" s="342">
        <v>0</v>
      </c>
      <c r="E167" s="351">
        <v>0</v>
      </c>
      <c r="F167" s="352">
        <f t="shared" si="5"/>
        <v>0</v>
      </c>
      <c r="G167" s="342">
        <v>0</v>
      </c>
      <c r="H167" s="352">
        <f t="shared" si="6"/>
        <v>0</v>
      </c>
      <c r="I167" s="350">
        <v>0</v>
      </c>
      <c r="J167" s="351">
        <v>0</v>
      </c>
      <c r="K167" s="353">
        <v>0</v>
      </c>
    </row>
    <row r="168" spans="2:11" ht="24" customHeight="1" x14ac:dyDescent="0.2">
      <c r="B168" s="340"/>
      <c r="C168" s="328" t="s">
        <v>161</v>
      </c>
      <c r="D168" s="342">
        <f>'[1]CRA fin stat'!C36</f>
        <v>-1492521</v>
      </c>
      <c r="E168" s="351">
        <v>0</v>
      </c>
      <c r="F168" s="352">
        <f t="shared" si="5"/>
        <v>-1492521</v>
      </c>
      <c r="G168" s="342">
        <f>'[1]CRA fin stat'!E36</f>
        <v>0</v>
      </c>
      <c r="H168" s="352">
        <f t="shared" si="6"/>
        <v>-1492521</v>
      </c>
      <c r="I168" s="350">
        <f>'[1]CRA fin stat'!G36</f>
        <v>-874195</v>
      </c>
      <c r="J168" s="350">
        <f>'[1]CRA fin stat'!H36</f>
        <v>-336058</v>
      </c>
      <c r="K168" s="350">
        <f>'[1]CRA fin stat'!I36</f>
        <v>-11791</v>
      </c>
    </row>
    <row r="169" spans="2:11" ht="24" customHeight="1" x14ac:dyDescent="0.2">
      <c r="B169" s="340"/>
      <c r="C169" s="365" t="s">
        <v>162</v>
      </c>
      <c r="D169" s="351">
        <f>'[1]CRA fin stat'!C38</f>
        <v>-1810519</v>
      </c>
      <c r="E169" s="351">
        <v>0</v>
      </c>
      <c r="F169" s="352">
        <f t="shared" si="5"/>
        <v>-1810519</v>
      </c>
      <c r="G169" s="342">
        <f>'[1]CRA fin stat'!E38</f>
        <v>0</v>
      </c>
      <c r="H169" s="352">
        <f t="shared" si="6"/>
        <v>-1810519</v>
      </c>
      <c r="I169" s="350">
        <f>'[1]CRA fin stat'!G38</f>
        <v>-1825607</v>
      </c>
      <c r="J169" s="342">
        <f>'[1]CRA fin stat'!H38</f>
        <v>-1861514</v>
      </c>
      <c r="K169" s="353">
        <f>'[1]CRA fin stat'!I38</f>
        <v>-1916430</v>
      </c>
    </row>
    <row r="170" spans="2:11" ht="24" customHeight="1" x14ac:dyDescent="0.2">
      <c r="B170" s="340"/>
      <c r="C170" s="366" t="s">
        <v>163</v>
      </c>
      <c r="D170" s="352">
        <f>'[1]CRA fin stat'!C37</f>
        <v>-250000</v>
      </c>
      <c r="E170" s="342">
        <v>-100000</v>
      </c>
      <c r="F170" s="352">
        <f t="shared" si="5"/>
        <v>-350000</v>
      </c>
      <c r="G170" s="342">
        <v>0</v>
      </c>
      <c r="H170" s="352">
        <f t="shared" si="6"/>
        <v>-350000</v>
      </c>
      <c r="I170" s="350">
        <f>'[1]CRA fin stat'!G37</f>
        <v>-350000</v>
      </c>
      <c r="J170" s="342">
        <f>'[1]CRA fin stat'!H37</f>
        <v>-350000</v>
      </c>
      <c r="K170" s="353">
        <f>'[1]CRA fin stat'!I37</f>
        <v>-400000</v>
      </c>
    </row>
    <row r="171" spans="2:11" ht="24" customHeight="1" x14ac:dyDescent="0.2">
      <c r="B171" s="340"/>
      <c r="C171" s="365" t="s">
        <v>185</v>
      </c>
      <c r="D171" s="352">
        <v>0</v>
      </c>
      <c r="E171" s="342">
        <v>0</v>
      </c>
      <c r="F171" s="352">
        <f t="shared" si="5"/>
        <v>0</v>
      </c>
      <c r="G171" s="342">
        <v>0</v>
      </c>
      <c r="H171" s="352">
        <f t="shared" si="6"/>
        <v>0</v>
      </c>
      <c r="I171" s="350">
        <v>0</v>
      </c>
      <c r="J171" s="351">
        <v>0</v>
      </c>
      <c r="K171" s="353">
        <v>0</v>
      </c>
    </row>
    <row r="172" spans="2:11" ht="24" customHeight="1" x14ac:dyDescent="0.2">
      <c r="B172" s="340"/>
      <c r="C172" s="365" t="s">
        <v>164</v>
      </c>
      <c r="D172" s="352">
        <f>'[1]CRA fin stat'!C39</f>
        <v>-56868</v>
      </c>
      <c r="E172" s="342">
        <v>0</v>
      </c>
      <c r="F172" s="352">
        <f t="shared" si="5"/>
        <v>-56868</v>
      </c>
      <c r="G172" s="342">
        <f>'[1]CRA fin stat'!E39</f>
        <v>0</v>
      </c>
      <c r="H172" s="352">
        <f>F172+G172</f>
        <v>-56868</v>
      </c>
      <c r="I172" s="350">
        <f>'[1]CRA fin stat'!G39</f>
        <v>0</v>
      </c>
      <c r="J172" s="342">
        <f>'[1]CRA fin stat'!H39</f>
        <v>0</v>
      </c>
      <c r="K172" s="353">
        <f>'[1]CRA fin stat'!I39</f>
        <v>0</v>
      </c>
    </row>
    <row r="173" spans="2:11" ht="18.75" x14ac:dyDescent="0.2">
      <c r="B173" s="340"/>
      <c r="C173" s="366" t="s">
        <v>165</v>
      </c>
      <c r="D173" s="352">
        <f>'[1]CRA fin stat'!C40</f>
        <v>68460</v>
      </c>
      <c r="E173" s="342">
        <v>0</v>
      </c>
      <c r="F173" s="352">
        <f t="shared" si="5"/>
        <v>68460</v>
      </c>
      <c r="G173" s="342">
        <v>0</v>
      </c>
      <c r="H173" s="352">
        <f t="shared" si="6"/>
        <v>68460</v>
      </c>
      <c r="I173" s="350">
        <f>'[1]CRA fin stat'!G40</f>
        <v>34740</v>
      </c>
      <c r="J173" s="342">
        <f>'[1]CRA fin stat'!H40</f>
        <v>0</v>
      </c>
      <c r="K173" s="353">
        <f>'[1]CRA fin stat'!I40</f>
        <v>0</v>
      </c>
    </row>
    <row r="174" spans="2:11" ht="18.75" x14ac:dyDescent="0.2">
      <c r="B174" s="340"/>
      <c r="C174" s="365" t="s">
        <v>166</v>
      </c>
      <c r="D174" s="352">
        <f>'[1]CRA fin stat'!C41</f>
        <v>-689911</v>
      </c>
      <c r="E174" s="342">
        <v>0</v>
      </c>
      <c r="F174" s="352">
        <f t="shared" si="5"/>
        <v>-689911</v>
      </c>
      <c r="G174" s="342">
        <v>0</v>
      </c>
      <c r="H174" s="352">
        <f t="shared" si="6"/>
        <v>-689911</v>
      </c>
      <c r="I174" s="350">
        <f>'[1]CRA fin stat'!G41</f>
        <v>-698259</v>
      </c>
      <c r="J174" s="342">
        <f>'[1]CRA fin stat'!H41</f>
        <v>-498259</v>
      </c>
      <c r="K174" s="353">
        <f>'[1]CRA fin stat'!I41</f>
        <v>-498259</v>
      </c>
    </row>
    <row r="175" spans="2:11" ht="18.75" x14ac:dyDescent="0.2">
      <c r="B175" s="340"/>
      <c r="C175" s="365" t="str">
        <f>'[1]CRA fin stat'!A42</f>
        <v>Council Tax Transition</v>
      </c>
      <c r="D175" s="352">
        <f>'[1]CRA fin stat'!C42</f>
        <v>0</v>
      </c>
      <c r="E175" s="342">
        <v>0</v>
      </c>
      <c r="F175" s="352">
        <f>D175+E175</f>
        <v>0</v>
      </c>
      <c r="G175" s="342">
        <v>0</v>
      </c>
      <c r="H175" s="352">
        <f>F175+G175</f>
        <v>0</v>
      </c>
      <c r="I175" s="350">
        <f>'[1]CRA fin stat'!G42</f>
        <v>-65925</v>
      </c>
      <c r="J175" s="342">
        <f>'[1]CRA fin stat'!H42</f>
        <v>-65689</v>
      </c>
      <c r="K175" s="353">
        <f>'[1]CRA fin stat'!I42</f>
        <v>0</v>
      </c>
    </row>
    <row r="176" spans="2:11" ht="18.75" x14ac:dyDescent="0.2">
      <c r="B176" s="340"/>
      <c r="C176" s="366" t="s">
        <v>167</v>
      </c>
      <c r="D176" s="352">
        <v>0</v>
      </c>
      <c r="E176" s="342">
        <v>-350000</v>
      </c>
      <c r="F176" s="352">
        <f t="shared" si="5"/>
        <v>-350000</v>
      </c>
      <c r="G176" s="342">
        <v>0</v>
      </c>
      <c r="H176" s="352">
        <f t="shared" si="6"/>
        <v>-350000</v>
      </c>
      <c r="I176" s="350">
        <f>'[1]CRA fin stat'!G44</f>
        <v>-350000</v>
      </c>
      <c r="J176" s="342">
        <f>'[1]CRA fin stat'!H44</f>
        <v>-350000</v>
      </c>
      <c r="K176" s="353">
        <f>'[1]CRA fin stat'!I44</f>
        <v>-400000</v>
      </c>
    </row>
    <row r="177" spans="2:11" ht="18.75" x14ac:dyDescent="0.2">
      <c r="B177" s="340"/>
      <c r="C177" s="365" t="s">
        <v>168</v>
      </c>
      <c r="D177" s="352">
        <f>'[1]CRA fin stat'!C47</f>
        <v>-50000</v>
      </c>
      <c r="E177" s="342">
        <v>0</v>
      </c>
      <c r="F177" s="367">
        <f t="shared" si="5"/>
        <v>-50000</v>
      </c>
      <c r="G177" s="342">
        <f>'[1]CRA Committee'!E40</f>
        <v>0</v>
      </c>
      <c r="H177" s="367">
        <f t="shared" si="6"/>
        <v>-50000</v>
      </c>
      <c r="I177" s="350">
        <f>'[1]CRA fin stat'!G47</f>
        <v>-50000</v>
      </c>
      <c r="J177" s="342">
        <f>'[1]CRA fin stat'!H47</f>
        <v>-50000</v>
      </c>
      <c r="K177" s="353">
        <f>'[1]CRA fin stat'!I47</f>
        <v>-50000</v>
      </c>
    </row>
    <row r="178" spans="2:11" ht="18.75" x14ac:dyDescent="0.2">
      <c r="B178" s="340"/>
      <c r="C178" s="368" t="s">
        <v>169</v>
      </c>
      <c r="D178" s="369">
        <f t="shared" ref="D178:K178" si="9">SUM(D166:D177)</f>
        <v>-11555710</v>
      </c>
      <c r="E178" s="369">
        <f t="shared" si="9"/>
        <v>-450000</v>
      </c>
      <c r="F178" s="369">
        <f t="shared" si="9"/>
        <v>-12005710</v>
      </c>
      <c r="G178" s="369">
        <f t="shared" si="9"/>
        <v>0</v>
      </c>
      <c r="H178" s="369">
        <f t="shared" si="9"/>
        <v>-12005710</v>
      </c>
      <c r="I178" s="369">
        <f t="shared" si="9"/>
        <v>-11786906</v>
      </c>
      <c r="J178" s="370">
        <f t="shared" si="9"/>
        <v>-11300540</v>
      </c>
      <c r="K178" s="360">
        <f t="shared" si="9"/>
        <v>-11251058</v>
      </c>
    </row>
    <row r="179" spans="2:11" ht="18.75" x14ac:dyDescent="0.2">
      <c r="B179" s="340"/>
      <c r="C179" s="357" t="s">
        <v>170</v>
      </c>
      <c r="D179" s="371">
        <f t="shared" ref="D179:K179" si="10">D178+D163</f>
        <v>-13542117</v>
      </c>
      <c r="E179" s="371">
        <f t="shared" si="10"/>
        <v>-696160</v>
      </c>
      <c r="F179" s="371">
        <f t="shared" si="10"/>
        <v>-14238277</v>
      </c>
      <c r="G179" s="371">
        <f t="shared" si="10"/>
        <v>0</v>
      </c>
      <c r="H179" s="371">
        <f t="shared" si="10"/>
        <v>-14238277</v>
      </c>
      <c r="I179" s="371">
        <f t="shared" si="10"/>
        <v>-14007811</v>
      </c>
      <c r="J179" s="372">
        <f t="shared" si="10"/>
        <v>-13478278</v>
      </c>
      <c r="K179" s="373">
        <f t="shared" si="10"/>
        <v>-13374766</v>
      </c>
    </row>
    <row r="180" spans="2:11" ht="18.75" x14ac:dyDescent="0.2">
      <c r="B180" s="340"/>
      <c r="C180" s="374" t="s">
        <v>171</v>
      </c>
      <c r="D180" s="375">
        <f t="shared" ref="D180:K180" si="11">D164+D178</f>
        <v>325383</v>
      </c>
      <c r="E180" s="375">
        <f t="shared" si="11"/>
        <v>-109230</v>
      </c>
      <c r="F180" s="375">
        <f t="shared" si="11"/>
        <v>216153</v>
      </c>
      <c r="G180" s="375">
        <f t="shared" si="11"/>
        <v>72400</v>
      </c>
      <c r="H180" s="375">
        <f t="shared" si="11"/>
        <v>288553</v>
      </c>
      <c r="I180" s="375">
        <f t="shared" si="11"/>
        <v>-4851</v>
      </c>
      <c r="J180" s="376">
        <f t="shared" si="11"/>
        <v>28122</v>
      </c>
      <c r="K180" s="377">
        <f t="shared" si="11"/>
        <v>-22946</v>
      </c>
    </row>
    <row r="181" spans="2:11" ht="19.5" thickBot="1" x14ac:dyDescent="0.25">
      <c r="B181" s="378"/>
      <c r="C181" s="379"/>
      <c r="D181" s="380"/>
      <c r="E181" s="380"/>
      <c r="F181" s="380"/>
      <c r="G181" s="380"/>
      <c r="H181" s="380"/>
      <c r="I181" s="380"/>
      <c r="J181" s="380"/>
      <c r="K181" s="381"/>
    </row>
  </sheetData>
  <mergeCells count="7">
    <mergeCell ref="B151:C151"/>
    <mergeCell ref="E151:G151"/>
    <mergeCell ref="E74:G74"/>
    <mergeCell ref="E38:G38"/>
    <mergeCell ref="E5:G5"/>
    <mergeCell ref="B98:C98"/>
    <mergeCell ref="E98:G98"/>
  </mergeCells>
  <pageMargins left="0.7" right="0.7" top="0.75" bottom="0.75" header="0.3" footer="0.3"/>
  <pageSetup paperSize="9" scale="48" orientation="portrait" r:id="rId1"/>
  <rowBreaks count="4" manualBreakCount="4">
    <brk id="36" max="16383" man="1"/>
    <brk id="72" max="16383" man="1"/>
    <brk id="96" max="16383" man="1"/>
    <brk id="1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view="pageBreakPreview" topLeftCell="A12" zoomScale="80" zoomScaleNormal="90" zoomScaleSheetLayoutView="80" workbookViewId="0">
      <selection activeCell="D43" sqref="D43"/>
    </sheetView>
  </sheetViews>
  <sheetFormatPr defaultRowHeight="12" x14ac:dyDescent="0.2"/>
  <cols>
    <col min="1" max="1" width="9.28515625" style="19" customWidth="1"/>
    <col min="2" max="2" width="24.7109375" style="2" customWidth="1"/>
    <col min="3" max="3" width="15.140625" style="2" customWidth="1"/>
    <col min="4" max="4" width="90.7109375" style="2" customWidth="1"/>
    <col min="5" max="5" width="13.7109375" style="2" bestFit="1" customWidth="1"/>
    <col min="6" max="6" width="15" style="2" bestFit="1" customWidth="1"/>
    <col min="7" max="7" width="14.42578125" style="2" bestFit="1" customWidth="1"/>
    <col min="8" max="8" width="16.42578125" style="2" customWidth="1"/>
    <col min="9" max="16384" width="9.140625" style="1"/>
  </cols>
  <sheetData>
    <row r="2" spans="1:8" ht="18" x14ac:dyDescent="0.2">
      <c r="H2" s="107" t="s">
        <v>241</v>
      </c>
    </row>
    <row r="3" spans="1:8" ht="12.75" thickBot="1" x14ac:dyDescent="0.25"/>
    <row r="4" spans="1:8" ht="12.75" thickBot="1" x14ac:dyDescent="0.25">
      <c r="A4" s="22"/>
      <c r="B4" s="23"/>
      <c r="C4" s="24"/>
      <c r="D4" s="24"/>
      <c r="E4" s="25"/>
      <c r="F4" s="25"/>
      <c r="G4" s="25"/>
      <c r="H4" s="26"/>
    </row>
    <row r="5" spans="1:8" ht="23.25" customHeight="1" thickBot="1" x14ac:dyDescent="0.25">
      <c r="A5" s="441" t="s">
        <v>15</v>
      </c>
      <c r="B5" s="442"/>
      <c r="C5" s="442"/>
      <c r="D5" s="443"/>
      <c r="E5" s="444" t="s">
        <v>186</v>
      </c>
      <c r="F5" s="442"/>
      <c r="G5" s="442"/>
      <c r="H5" s="445"/>
    </row>
    <row r="6" spans="1:8" ht="24" x14ac:dyDescent="0.2">
      <c r="A6" s="15" t="s">
        <v>1</v>
      </c>
      <c r="B6" s="16" t="s">
        <v>2</v>
      </c>
      <c r="C6" s="17" t="s">
        <v>3</v>
      </c>
      <c r="D6" s="18" t="s">
        <v>4</v>
      </c>
      <c r="E6" s="9" t="s">
        <v>172</v>
      </c>
      <c r="F6" s="10" t="s">
        <v>173</v>
      </c>
      <c r="G6" s="11" t="s">
        <v>174</v>
      </c>
      <c r="H6" s="12" t="s">
        <v>175</v>
      </c>
    </row>
    <row r="7" spans="1:8" ht="35.25" customHeight="1" x14ac:dyDescent="0.2">
      <c r="A7" s="108">
        <v>1216</v>
      </c>
      <c r="B7" s="109" t="s">
        <v>73</v>
      </c>
      <c r="C7" s="110" t="s">
        <v>20</v>
      </c>
      <c r="D7" s="111" t="s">
        <v>187</v>
      </c>
      <c r="E7" s="112">
        <v>500</v>
      </c>
      <c r="F7" s="113">
        <v>0</v>
      </c>
      <c r="G7" s="112">
        <v>0</v>
      </c>
      <c r="H7" s="114">
        <v>0</v>
      </c>
    </row>
    <row r="8" spans="1:8" ht="43.5" customHeight="1" thickBot="1" x14ac:dyDescent="0.25">
      <c r="A8" s="115">
        <v>1267</v>
      </c>
      <c r="B8" s="116" t="s">
        <v>188</v>
      </c>
      <c r="C8" s="117" t="s">
        <v>20</v>
      </c>
      <c r="D8" s="111" t="s">
        <v>431</v>
      </c>
      <c r="E8" s="112">
        <v>600</v>
      </c>
      <c r="F8" s="113">
        <v>0</v>
      </c>
      <c r="G8" s="112">
        <v>0</v>
      </c>
      <c r="H8" s="114">
        <v>0</v>
      </c>
    </row>
    <row r="9" spans="1:8" ht="18.75" customHeight="1" thickBot="1" x14ac:dyDescent="0.25">
      <c r="A9" s="118"/>
      <c r="B9" s="119"/>
      <c r="C9" s="120"/>
      <c r="D9" s="121" t="s">
        <v>61</v>
      </c>
      <c r="E9" s="122">
        <f>SUM(E7:E8)</f>
        <v>1100</v>
      </c>
      <c r="F9" s="122">
        <f>SUM(F7:F8)</f>
        <v>0</v>
      </c>
      <c r="G9" s="122">
        <f>SUM(G7:G8)</f>
        <v>0</v>
      </c>
      <c r="H9" s="123">
        <f>SUM(H7:H8)</f>
        <v>0</v>
      </c>
    </row>
    <row r="10" spans="1:8" ht="15.75" thickBot="1" x14ac:dyDescent="0.25">
      <c r="A10" s="124"/>
      <c r="B10" s="125"/>
      <c r="C10" s="126"/>
      <c r="D10" s="127"/>
      <c r="E10" s="128"/>
      <c r="F10" s="128"/>
      <c r="G10" s="128"/>
      <c r="H10" s="129"/>
    </row>
    <row r="11" spans="1:8" s="2" customFormat="1" ht="22.5" customHeight="1" thickBot="1" x14ac:dyDescent="0.3">
      <c r="A11" s="433" t="s">
        <v>44</v>
      </c>
      <c r="B11" s="434"/>
      <c r="C11" s="434"/>
      <c r="D11" s="435"/>
      <c r="E11" s="436" t="s">
        <v>186</v>
      </c>
      <c r="F11" s="437"/>
      <c r="G11" s="437"/>
      <c r="H11" s="438"/>
    </row>
    <row r="12" spans="1:8" ht="32.25" customHeight="1" x14ac:dyDescent="0.2">
      <c r="A12" s="130" t="s">
        <v>1</v>
      </c>
      <c r="B12" s="131" t="s">
        <v>2</v>
      </c>
      <c r="C12" s="132" t="s">
        <v>3</v>
      </c>
      <c r="D12" s="133" t="s">
        <v>4</v>
      </c>
      <c r="E12" s="134" t="s">
        <v>172</v>
      </c>
      <c r="F12" s="135" t="s">
        <v>173</v>
      </c>
      <c r="G12" s="136" t="s">
        <v>174</v>
      </c>
      <c r="H12" s="137" t="s">
        <v>175</v>
      </c>
    </row>
    <row r="13" spans="1:8" ht="30" customHeight="1" x14ac:dyDescent="0.2">
      <c r="A13" s="115">
        <v>1391</v>
      </c>
      <c r="B13" s="116" t="s">
        <v>189</v>
      </c>
      <c r="C13" s="117" t="s">
        <v>11</v>
      </c>
      <c r="D13" s="111" t="s">
        <v>190</v>
      </c>
      <c r="E13" s="112">
        <v>15000</v>
      </c>
      <c r="F13" s="112">
        <v>0</v>
      </c>
      <c r="G13" s="138">
        <v>0</v>
      </c>
      <c r="H13" s="139">
        <v>0</v>
      </c>
    </row>
    <row r="14" spans="1:8" ht="30" customHeight="1" x14ac:dyDescent="0.2">
      <c r="A14" s="140">
        <v>1183</v>
      </c>
      <c r="B14" s="141" t="s">
        <v>91</v>
      </c>
      <c r="C14" s="142" t="s">
        <v>17</v>
      </c>
      <c r="D14" s="143" t="s">
        <v>191</v>
      </c>
      <c r="E14" s="144">
        <v>16000</v>
      </c>
      <c r="F14" s="144">
        <v>0</v>
      </c>
      <c r="G14" s="144">
        <v>0</v>
      </c>
      <c r="H14" s="145">
        <v>0</v>
      </c>
    </row>
    <row r="15" spans="1:8" ht="30" customHeight="1" x14ac:dyDescent="0.2">
      <c r="A15" s="140">
        <v>1194</v>
      </c>
      <c r="B15" s="141" t="s">
        <v>95</v>
      </c>
      <c r="C15" s="142" t="s">
        <v>17</v>
      </c>
      <c r="D15" s="143" t="s">
        <v>192</v>
      </c>
      <c r="E15" s="144">
        <v>71000</v>
      </c>
      <c r="F15" s="144">
        <v>0</v>
      </c>
      <c r="G15" s="144">
        <v>0</v>
      </c>
      <c r="H15" s="145">
        <v>0</v>
      </c>
    </row>
    <row r="16" spans="1:8" ht="27" customHeight="1" x14ac:dyDescent="0.2">
      <c r="A16" s="146">
        <v>1545</v>
      </c>
      <c r="B16" s="116" t="s">
        <v>51</v>
      </c>
      <c r="C16" s="117" t="s">
        <v>7</v>
      </c>
      <c r="D16" s="147" t="s">
        <v>193</v>
      </c>
      <c r="E16" s="138">
        <v>-2500</v>
      </c>
      <c r="F16" s="112">
        <v>0</v>
      </c>
      <c r="G16" s="112">
        <v>0</v>
      </c>
      <c r="H16" s="139">
        <v>0</v>
      </c>
    </row>
    <row r="17" spans="1:14" ht="27.75" customHeight="1" x14ac:dyDescent="0.2">
      <c r="A17" s="148"/>
      <c r="B17" s="149"/>
      <c r="C17" s="150" t="s">
        <v>20</v>
      </c>
      <c r="D17" s="151" t="s">
        <v>194</v>
      </c>
      <c r="E17" s="152">
        <v>-7000</v>
      </c>
      <c r="F17" s="152">
        <v>0</v>
      </c>
      <c r="G17" s="152">
        <v>0</v>
      </c>
      <c r="H17" s="153">
        <v>0</v>
      </c>
    </row>
    <row r="18" spans="1:14" ht="37.5" customHeight="1" x14ac:dyDescent="0.2">
      <c r="A18" s="148"/>
      <c r="B18" s="149"/>
      <c r="C18" s="110"/>
      <c r="D18" s="154" t="s">
        <v>195</v>
      </c>
      <c r="E18" s="152">
        <v>-1900</v>
      </c>
      <c r="F18" s="152">
        <v>-1900</v>
      </c>
      <c r="G18" s="155">
        <v>-1900</v>
      </c>
      <c r="H18" s="153">
        <v>-1900</v>
      </c>
    </row>
    <row r="19" spans="1:14" ht="24" customHeight="1" x14ac:dyDescent="0.2">
      <c r="A19" s="156"/>
      <c r="B19" s="157"/>
      <c r="C19" s="110" t="s">
        <v>11</v>
      </c>
      <c r="D19" s="151" t="s">
        <v>196</v>
      </c>
      <c r="E19" s="152">
        <f>-45000+25000</f>
        <v>-20000</v>
      </c>
      <c r="F19" s="152">
        <v>0</v>
      </c>
      <c r="G19" s="152">
        <v>0</v>
      </c>
      <c r="H19" s="153">
        <v>0</v>
      </c>
    </row>
    <row r="20" spans="1:14" ht="30" x14ac:dyDescent="0.2">
      <c r="A20" s="146">
        <v>1545</v>
      </c>
      <c r="B20" s="116" t="s">
        <v>53</v>
      </c>
      <c r="C20" s="158" t="s">
        <v>20</v>
      </c>
      <c r="D20" s="147" t="s">
        <v>197</v>
      </c>
      <c r="E20" s="112">
        <v>1900</v>
      </c>
      <c r="F20" s="112">
        <v>1900</v>
      </c>
      <c r="G20" s="112">
        <v>1900</v>
      </c>
      <c r="H20" s="139">
        <v>1900</v>
      </c>
    </row>
    <row r="21" spans="1:14" ht="20.25" customHeight="1" thickBot="1" x14ac:dyDescent="0.25">
      <c r="A21" s="159"/>
      <c r="B21" s="160"/>
      <c r="C21" s="161" t="s">
        <v>11</v>
      </c>
      <c r="D21" s="162" t="s">
        <v>198</v>
      </c>
      <c r="E21" s="163">
        <v>2300</v>
      </c>
      <c r="F21" s="163">
        <v>0</v>
      </c>
      <c r="G21" s="163">
        <v>0</v>
      </c>
      <c r="H21" s="164">
        <v>0</v>
      </c>
    </row>
    <row r="22" spans="1:14" ht="18.75" customHeight="1" thickBot="1" x14ac:dyDescent="0.25">
      <c r="A22" s="165"/>
      <c r="B22" s="166"/>
      <c r="C22" s="120"/>
      <c r="D22" s="121" t="s">
        <v>60</v>
      </c>
      <c r="E22" s="122">
        <f>SUM(E13:E21)</f>
        <v>74800</v>
      </c>
      <c r="F22" s="122">
        <f>SUM(F13:F21)</f>
        <v>0</v>
      </c>
      <c r="G22" s="122">
        <f>SUM(G13:G21)</f>
        <v>0</v>
      </c>
      <c r="H22" s="123">
        <f>SUM(H13:H21)</f>
        <v>0</v>
      </c>
    </row>
    <row r="23" spans="1:14" ht="15.75" thickBot="1" x14ac:dyDescent="0.25">
      <c r="A23" s="118"/>
      <c r="B23" s="167"/>
      <c r="C23" s="168"/>
      <c r="D23" s="169"/>
      <c r="E23" s="128"/>
      <c r="F23" s="128"/>
      <c r="G23" s="128"/>
      <c r="H23" s="129"/>
    </row>
    <row r="24" spans="1:14" ht="24.75" customHeight="1" thickBot="1" x14ac:dyDescent="0.25">
      <c r="A24" s="439" t="s">
        <v>0</v>
      </c>
      <c r="B24" s="437"/>
      <c r="C24" s="437"/>
      <c r="D24" s="440"/>
      <c r="E24" s="436" t="s">
        <v>186</v>
      </c>
      <c r="F24" s="437"/>
      <c r="G24" s="437"/>
      <c r="H24" s="438"/>
    </row>
    <row r="25" spans="1:14" ht="34.5" customHeight="1" x14ac:dyDescent="0.2">
      <c r="A25" s="170" t="s">
        <v>1</v>
      </c>
      <c r="B25" s="171" t="s">
        <v>2</v>
      </c>
      <c r="C25" s="172" t="s">
        <v>3</v>
      </c>
      <c r="D25" s="173" t="s">
        <v>4</v>
      </c>
      <c r="E25" s="174" t="s">
        <v>172</v>
      </c>
      <c r="F25" s="175" t="s">
        <v>173</v>
      </c>
      <c r="G25" s="176" t="s">
        <v>174</v>
      </c>
      <c r="H25" s="177" t="s">
        <v>175</v>
      </c>
      <c r="N25" s="3"/>
    </row>
    <row r="26" spans="1:14" ht="36" customHeight="1" x14ac:dyDescent="0.2">
      <c r="A26" s="115">
        <v>1590</v>
      </c>
      <c r="B26" s="147" t="s">
        <v>58</v>
      </c>
      <c r="C26" s="117" t="s">
        <v>62</v>
      </c>
      <c r="D26" s="111" t="s">
        <v>199</v>
      </c>
      <c r="E26" s="112">
        <v>-20000</v>
      </c>
      <c r="F26" s="113">
        <v>-20000</v>
      </c>
      <c r="G26" s="112">
        <v>0</v>
      </c>
      <c r="H26" s="114">
        <v>0</v>
      </c>
    </row>
    <row r="27" spans="1:14" ht="36" customHeight="1" thickBot="1" x14ac:dyDescent="0.25">
      <c r="A27" s="148"/>
      <c r="B27" s="154"/>
      <c r="C27" s="178" t="s">
        <v>20</v>
      </c>
      <c r="D27" s="151" t="s">
        <v>200</v>
      </c>
      <c r="E27" s="152">
        <v>20000</v>
      </c>
      <c r="F27" s="179">
        <v>20000</v>
      </c>
      <c r="G27" s="152">
        <v>0</v>
      </c>
      <c r="H27" s="180">
        <v>0</v>
      </c>
    </row>
    <row r="28" spans="1:14" ht="24" customHeight="1" thickBot="1" x14ac:dyDescent="0.25">
      <c r="A28" s="165"/>
      <c r="B28" s="166"/>
      <c r="C28" s="120"/>
      <c r="D28" s="121" t="s">
        <v>59</v>
      </c>
      <c r="E28" s="122">
        <f>SUM(E26:E27)</f>
        <v>0</v>
      </c>
      <c r="F28" s="122">
        <f>SUM(F26:F27)</f>
        <v>0</v>
      </c>
      <c r="G28" s="122">
        <f>SUM(G26:G27)</f>
        <v>0</v>
      </c>
      <c r="H28" s="123">
        <f>SUM(H26:H27)</f>
        <v>0</v>
      </c>
    </row>
    <row r="29" spans="1:14" ht="15.75" thickBot="1" x14ac:dyDescent="0.25">
      <c r="A29" s="181"/>
      <c r="B29" s="182"/>
      <c r="C29" s="182"/>
      <c r="D29" s="182"/>
      <c r="E29" s="183"/>
      <c r="F29" s="183"/>
      <c r="G29" s="183"/>
      <c r="H29" s="180"/>
    </row>
    <row r="30" spans="1:14" ht="31.5" customHeight="1" thickBot="1" x14ac:dyDescent="0.25">
      <c r="A30" s="433" t="s">
        <v>28</v>
      </c>
      <c r="B30" s="434"/>
      <c r="C30" s="434"/>
      <c r="D30" s="435"/>
      <c r="E30" s="436" t="s">
        <v>186</v>
      </c>
      <c r="F30" s="437"/>
      <c r="G30" s="437"/>
      <c r="H30" s="438"/>
    </row>
    <row r="31" spans="1:14" ht="30" x14ac:dyDescent="0.2">
      <c r="A31" s="170" t="s">
        <v>1</v>
      </c>
      <c r="B31" s="184" t="s">
        <v>2</v>
      </c>
      <c r="C31" s="172" t="s">
        <v>3</v>
      </c>
      <c r="D31" s="185" t="s">
        <v>4</v>
      </c>
      <c r="E31" s="174" t="s">
        <v>172</v>
      </c>
      <c r="F31" s="175" t="s">
        <v>173</v>
      </c>
      <c r="G31" s="176" t="s">
        <v>174</v>
      </c>
      <c r="H31" s="177" t="s">
        <v>175</v>
      </c>
    </row>
    <row r="32" spans="1:14" ht="37.5" customHeight="1" x14ac:dyDescent="0.2">
      <c r="A32" s="148">
        <v>1231</v>
      </c>
      <c r="B32" s="116" t="s">
        <v>31</v>
      </c>
      <c r="C32" s="150" t="s">
        <v>7</v>
      </c>
      <c r="D32" s="151" t="s">
        <v>204</v>
      </c>
      <c r="E32" s="138">
        <v>-3500</v>
      </c>
      <c r="F32" s="186">
        <v>0</v>
      </c>
      <c r="G32" s="186">
        <v>0</v>
      </c>
      <c r="H32" s="114">
        <v>0</v>
      </c>
    </row>
    <row r="33" spans="1:8" ht="37.5" customHeight="1" x14ac:dyDescent="0.2">
      <c r="A33" s="108">
        <v>1231</v>
      </c>
      <c r="B33" s="149"/>
      <c r="C33" s="110" t="s">
        <v>20</v>
      </c>
      <c r="D33" s="154" t="s">
        <v>202</v>
      </c>
      <c r="E33" s="152">
        <v>25000</v>
      </c>
      <c r="F33" s="152">
        <v>0</v>
      </c>
      <c r="G33" s="152">
        <v>0</v>
      </c>
      <c r="H33" s="153">
        <v>0</v>
      </c>
    </row>
    <row r="34" spans="1:8" ht="37.5" customHeight="1" thickBot="1" x14ac:dyDescent="0.25">
      <c r="A34" s="148">
        <v>1231</v>
      </c>
      <c r="B34" s="149"/>
      <c r="C34" s="187" t="s">
        <v>11</v>
      </c>
      <c r="D34" s="151" t="s">
        <v>203</v>
      </c>
      <c r="E34" s="152">
        <v>-25000</v>
      </c>
      <c r="F34" s="152">
        <v>0</v>
      </c>
      <c r="G34" s="155">
        <v>0</v>
      </c>
      <c r="H34" s="180">
        <v>0</v>
      </c>
    </row>
    <row r="35" spans="1:8" ht="27" customHeight="1" thickBot="1" x14ac:dyDescent="0.25">
      <c r="A35" s="165"/>
      <c r="B35" s="166"/>
      <c r="C35" s="120"/>
      <c r="D35" s="188" t="s">
        <v>43</v>
      </c>
      <c r="E35" s="189">
        <f>SUM(E32:E34)</f>
        <v>-3500</v>
      </c>
      <c r="F35" s="189">
        <f t="shared" ref="F35:H35" si="0">SUM(F32:F34)</f>
        <v>0</v>
      </c>
      <c r="G35" s="189">
        <f t="shared" si="0"/>
        <v>0</v>
      </c>
      <c r="H35" s="129">
        <f t="shared" si="0"/>
        <v>0</v>
      </c>
    </row>
    <row r="36" spans="1:8" ht="15.75" thickBot="1" x14ac:dyDescent="0.25">
      <c r="A36" s="181"/>
      <c r="B36" s="182"/>
      <c r="C36" s="182"/>
      <c r="D36" s="182"/>
      <c r="E36" s="182"/>
      <c r="F36" s="182"/>
      <c r="G36" s="182"/>
      <c r="H36" s="190"/>
    </row>
    <row r="37" spans="1:8" ht="32.25" customHeight="1" thickBot="1" x14ac:dyDescent="0.25">
      <c r="A37" s="191"/>
      <c r="B37" s="192"/>
      <c r="C37" s="192"/>
      <c r="D37" s="193" t="s">
        <v>201</v>
      </c>
      <c r="E37" s="189">
        <f>E35+E28+E22+E9</f>
        <v>72400</v>
      </c>
      <c r="F37" s="189">
        <f>F35+F28+F22+F9</f>
        <v>0</v>
      </c>
      <c r="G37" s="189">
        <f>G35+G28+G22+G9</f>
        <v>0</v>
      </c>
      <c r="H37" s="129">
        <f>H35+H28+H22+H9</f>
        <v>0</v>
      </c>
    </row>
    <row r="38" spans="1:8" x14ac:dyDescent="0.2">
      <c r="A38" s="20"/>
      <c r="B38" s="13"/>
      <c r="C38" s="13"/>
      <c r="D38" s="13"/>
      <c r="E38" s="13"/>
      <c r="F38" s="13"/>
      <c r="G38" s="13"/>
      <c r="H38" s="14"/>
    </row>
    <row r="39" spans="1:8" ht="12.75" thickBot="1" x14ac:dyDescent="0.25">
      <c r="A39" s="27"/>
      <c r="B39" s="28"/>
      <c r="C39" s="28"/>
      <c r="D39" s="28"/>
      <c r="E39" s="28"/>
      <c r="F39" s="28"/>
      <c r="G39" s="28"/>
      <c r="H39" s="29"/>
    </row>
    <row r="49" spans="1:4" x14ac:dyDescent="0.2">
      <c r="A49" s="2"/>
      <c r="D49" s="21"/>
    </row>
  </sheetData>
  <mergeCells count="8">
    <mergeCell ref="A30:D30"/>
    <mergeCell ref="E30:H30"/>
    <mergeCell ref="A24:D24"/>
    <mergeCell ref="E24:H24"/>
    <mergeCell ref="A5:D5"/>
    <mergeCell ref="E5:H5"/>
    <mergeCell ref="A11:D11"/>
    <mergeCell ref="E11:H11"/>
  </mergeCells>
  <pageMargins left="0.70866141732283472" right="0.70866141732283472" top="0.74803149606299213" bottom="0.74803149606299213" header="0.31496062992125984" footer="0.31496062992125984"/>
  <pageSetup paperSize="9" scale="65" fitToWidth="2" orientation="landscape" r:id="rId1"/>
  <rowBreaks count="1" manualBreakCount="1">
    <brk id="2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7" workbookViewId="0">
      <selection activeCell="C43" sqref="C43"/>
    </sheetView>
  </sheetViews>
  <sheetFormatPr defaultRowHeight="15" x14ac:dyDescent="0.25"/>
  <cols>
    <col min="1" max="1" width="72.42578125" customWidth="1"/>
    <col min="2" max="2" width="13.140625" style="30" bestFit="1" customWidth="1"/>
    <col min="3" max="3" width="12.7109375" style="30" customWidth="1"/>
    <col min="4" max="4" width="11.85546875" style="30" bestFit="1" customWidth="1"/>
    <col min="5" max="6" width="13.140625" style="30" bestFit="1" customWidth="1"/>
    <col min="7" max="8" width="13" style="30" customWidth="1"/>
    <col min="256" max="256" width="72.42578125" customWidth="1"/>
    <col min="257" max="258" width="13.140625" bestFit="1" customWidth="1"/>
    <col min="259" max="259" width="12.7109375" customWidth="1"/>
    <col min="260" max="260" width="11.85546875" bestFit="1" customWidth="1"/>
    <col min="261" max="262" width="13.140625" bestFit="1" customWidth="1"/>
    <col min="263" max="264" width="13" customWidth="1"/>
    <col min="512" max="512" width="72.42578125" customWidth="1"/>
    <col min="513" max="514" width="13.140625" bestFit="1" customWidth="1"/>
    <col min="515" max="515" width="12.7109375" customWidth="1"/>
    <col min="516" max="516" width="11.85546875" bestFit="1" customWidth="1"/>
    <col min="517" max="518" width="13.140625" bestFit="1" customWidth="1"/>
    <col min="519" max="520" width="13" customWidth="1"/>
    <col min="768" max="768" width="72.42578125" customWidth="1"/>
    <col min="769" max="770" width="13.140625" bestFit="1" customWidth="1"/>
    <col min="771" max="771" width="12.7109375" customWidth="1"/>
    <col min="772" max="772" width="11.85546875" bestFit="1" customWidth="1"/>
    <col min="773" max="774" width="13.140625" bestFit="1" customWidth="1"/>
    <col min="775" max="776" width="13" customWidth="1"/>
    <col min="1024" max="1024" width="72.42578125" customWidth="1"/>
    <col min="1025" max="1026" width="13.140625" bestFit="1" customWidth="1"/>
    <col min="1027" max="1027" width="12.7109375" customWidth="1"/>
    <col min="1028" max="1028" width="11.85546875" bestFit="1" customWidth="1"/>
    <col min="1029" max="1030" width="13.140625" bestFit="1" customWidth="1"/>
    <col min="1031" max="1032" width="13" customWidth="1"/>
    <col min="1280" max="1280" width="72.42578125" customWidth="1"/>
    <col min="1281" max="1282" width="13.140625" bestFit="1" customWidth="1"/>
    <col min="1283" max="1283" width="12.7109375" customWidth="1"/>
    <col min="1284" max="1284" width="11.85546875" bestFit="1" customWidth="1"/>
    <col min="1285" max="1286" width="13.140625" bestFit="1" customWidth="1"/>
    <col min="1287" max="1288" width="13" customWidth="1"/>
    <col min="1536" max="1536" width="72.42578125" customWidth="1"/>
    <col min="1537" max="1538" width="13.140625" bestFit="1" customWidth="1"/>
    <col min="1539" max="1539" width="12.7109375" customWidth="1"/>
    <col min="1540" max="1540" width="11.85546875" bestFit="1" customWidth="1"/>
    <col min="1541" max="1542" width="13.140625" bestFit="1" customWidth="1"/>
    <col min="1543" max="1544" width="13" customWidth="1"/>
    <col min="1792" max="1792" width="72.42578125" customWidth="1"/>
    <col min="1793" max="1794" width="13.140625" bestFit="1" customWidth="1"/>
    <col min="1795" max="1795" width="12.7109375" customWidth="1"/>
    <col min="1796" max="1796" width="11.85546875" bestFit="1" customWidth="1"/>
    <col min="1797" max="1798" width="13.140625" bestFit="1" customWidth="1"/>
    <col min="1799" max="1800" width="13" customWidth="1"/>
    <col min="2048" max="2048" width="72.42578125" customWidth="1"/>
    <col min="2049" max="2050" width="13.140625" bestFit="1" customWidth="1"/>
    <col min="2051" max="2051" width="12.7109375" customWidth="1"/>
    <col min="2052" max="2052" width="11.85546875" bestFit="1" customWidth="1"/>
    <col min="2053" max="2054" width="13.140625" bestFit="1" customWidth="1"/>
    <col min="2055" max="2056" width="13" customWidth="1"/>
    <col min="2304" max="2304" width="72.42578125" customWidth="1"/>
    <col min="2305" max="2306" width="13.140625" bestFit="1" customWidth="1"/>
    <col min="2307" max="2307" width="12.7109375" customWidth="1"/>
    <col min="2308" max="2308" width="11.85546875" bestFit="1" customWidth="1"/>
    <col min="2309" max="2310" width="13.140625" bestFit="1" customWidth="1"/>
    <col min="2311" max="2312" width="13" customWidth="1"/>
    <col min="2560" max="2560" width="72.42578125" customWidth="1"/>
    <col min="2561" max="2562" width="13.140625" bestFit="1" customWidth="1"/>
    <col min="2563" max="2563" width="12.7109375" customWidth="1"/>
    <col min="2564" max="2564" width="11.85546875" bestFit="1" customWidth="1"/>
    <col min="2565" max="2566" width="13.140625" bestFit="1" customWidth="1"/>
    <col min="2567" max="2568" width="13" customWidth="1"/>
    <col min="2816" max="2816" width="72.42578125" customWidth="1"/>
    <col min="2817" max="2818" width="13.140625" bestFit="1" customWidth="1"/>
    <col min="2819" max="2819" width="12.7109375" customWidth="1"/>
    <col min="2820" max="2820" width="11.85546875" bestFit="1" customWidth="1"/>
    <col min="2821" max="2822" width="13.140625" bestFit="1" customWidth="1"/>
    <col min="2823" max="2824" width="13" customWidth="1"/>
    <col min="3072" max="3072" width="72.42578125" customWidth="1"/>
    <col min="3073" max="3074" width="13.140625" bestFit="1" customWidth="1"/>
    <col min="3075" max="3075" width="12.7109375" customWidth="1"/>
    <col min="3076" max="3076" width="11.85546875" bestFit="1" customWidth="1"/>
    <col min="3077" max="3078" width="13.140625" bestFit="1" customWidth="1"/>
    <col min="3079" max="3080" width="13" customWidth="1"/>
    <col min="3328" max="3328" width="72.42578125" customWidth="1"/>
    <col min="3329" max="3330" width="13.140625" bestFit="1" customWidth="1"/>
    <col min="3331" max="3331" width="12.7109375" customWidth="1"/>
    <col min="3332" max="3332" width="11.85546875" bestFit="1" customWidth="1"/>
    <col min="3333" max="3334" width="13.140625" bestFit="1" customWidth="1"/>
    <col min="3335" max="3336" width="13" customWidth="1"/>
    <col min="3584" max="3584" width="72.42578125" customWidth="1"/>
    <col min="3585" max="3586" width="13.140625" bestFit="1" customWidth="1"/>
    <col min="3587" max="3587" width="12.7109375" customWidth="1"/>
    <col min="3588" max="3588" width="11.85546875" bestFit="1" customWidth="1"/>
    <col min="3589" max="3590" width="13.140625" bestFit="1" customWidth="1"/>
    <col min="3591" max="3592" width="13" customWidth="1"/>
    <col min="3840" max="3840" width="72.42578125" customWidth="1"/>
    <col min="3841" max="3842" width="13.140625" bestFit="1" customWidth="1"/>
    <col min="3843" max="3843" width="12.7109375" customWidth="1"/>
    <col min="3844" max="3844" width="11.85546875" bestFit="1" customWidth="1"/>
    <col min="3845" max="3846" width="13.140625" bestFit="1" customWidth="1"/>
    <col min="3847" max="3848" width="13" customWidth="1"/>
    <col min="4096" max="4096" width="72.42578125" customWidth="1"/>
    <col min="4097" max="4098" width="13.140625" bestFit="1" customWidth="1"/>
    <col min="4099" max="4099" width="12.7109375" customWidth="1"/>
    <col min="4100" max="4100" width="11.85546875" bestFit="1" customWidth="1"/>
    <col min="4101" max="4102" width="13.140625" bestFit="1" customWidth="1"/>
    <col min="4103" max="4104" width="13" customWidth="1"/>
    <col min="4352" max="4352" width="72.42578125" customWidth="1"/>
    <col min="4353" max="4354" width="13.140625" bestFit="1" customWidth="1"/>
    <col min="4355" max="4355" width="12.7109375" customWidth="1"/>
    <col min="4356" max="4356" width="11.85546875" bestFit="1" customWidth="1"/>
    <col min="4357" max="4358" width="13.140625" bestFit="1" customWidth="1"/>
    <col min="4359" max="4360" width="13" customWidth="1"/>
    <col min="4608" max="4608" width="72.42578125" customWidth="1"/>
    <col min="4609" max="4610" width="13.140625" bestFit="1" customWidth="1"/>
    <col min="4611" max="4611" width="12.7109375" customWidth="1"/>
    <col min="4612" max="4612" width="11.85546875" bestFit="1" customWidth="1"/>
    <col min="4613" max="4614" width="13.140625" bestFit="1" customWidth="1"/>
    <col min="4615" max="4616" width="13" customWidth="1"/>
    <col min="4864" max="4864" width="72.42578125" customWidth="1"/>
    <col min="4865" max="4866" width="13.140625" bestFit="1" customWidth="1"/>
    <col min="4867" max="4867" width="12.7109375" customWidth="1"/>
    <col min="4868" max="4868" width="11.85546875" bestFit="1" customWidth="1"/>
    <col min="4869" max="4870" width="13.140625" bestFit="1" customWidth="1"/>
    <col min="4871" max="4872" width="13" customWidth="1"/>
    <col min="5120" max="5120" width="72.42578125" customWidth="1"/>
    <col min="5121" max="5122" width="13.140625" bestFit="1" customWidth="1"/>
    <col min="5123" max="5123" width="12.7109375" customWidth="1"/>
    <col min="5124" max="5124" width="11.85546875" bestFit="1" customWidth="1"/>
    <col min="5125" max="5126" width="13.140625" bestFit="1" customWidth="1"/>
    <col min="5127" max="5128" width="13" customWidth="1"/>
    <col min="5376" max="5376" width="72.42578125" customWidth="1"/>
    <col min="5377" max="5378" width="13.140625" bestFit="1" customWidth="1"/>
    <col min="5379" max="5379" width="12.7109375" customWidth="1"/>
    <col min="5380" max="5380" width="11.85546875" bestFit="1" customWidth="1"/>
    <col min="5381" max="5382" width="13.140625" bestFit="1" customWidth="1"/>
    <col min="5383" max="5384" width="13" customWidth="1"/>
    <col min="5632" max="5632" width="72.42578125" customWidth="1"/>
    <col min="5633" max="5634" width="13.140625" bestFit="1" customWidth="1"/>
    <col min="5635" max="5635" width="12.7109375" customWidth="1"/>
    <col min="5636" max="5636" width="11.85546875" bestFit="1" customWidth="1"/>
    <col min="5637" max="5638" width="13.140625" bestFit="1" customWidth="1"/>
    <col min="5639" max="5640" width="13" customWidth="1"/>
    <col min="5888" max="5888" width="72.42578125" customWidth="1"/>
    <col min="5889" max="5890" width="13.140625" bestFit="1" customWidth="1"/>
    <col min="5891" max="5891" width="12.7109375" customWidth="1"/>
    <col min="5892" max="5892" width="11.85546875" bestFit="1" customWidth="1"/>
    <col min="5893" max="5894" width="13.140625" bestFit="1" customWidth="1"/>
    <col min="5895" max="5896" width="13" customWidth="1"/>
    <col min="6144" max="6144" width="72.42578125" customWidth="1"/>
    <col min="6145" max="6146" width="13.140625" bestFit="1" customWidth="1"/>
    <col min="6147" max="6147" width="12.7109375" customWidth="1"/>
    <col min="6148" max="6148" width="11.85546875" bestFit="1" customWidth="1"/>
    <col min="6149" max="6150" width="13.140625" bestFit="1" customWidth="1"/>
    <col min="6151" max="6152" width="13" customWidth="1"/>
    <col min="6400" max="6400" width="72.42578125" customWidth="1"/>
    <col min="6401" max="6402" width="13.140625" bestFit="1" customWidth="1"/>
    <col min="6403" max="6403" width="12.7109375" customWidth="1"/>
    <col min="6404" max="6404" width="11.85546875" bestFit="1" customWidth="1"/>
    <col min="6405" max="6406" width="13.140625" bestFit="1" customWidth="1"/>
    <col min="6407" max="6408" width="13" customWidth="1"/>
    <col min="6656" max="6656" width="72.42578125" customWidth="1"/>
    <col min="6657" max="6658" width="13.140625" bestFit="1" customWidth="1"/>
    <col min="6659" max="6659" width="12.7109375" customWidth="1"/>
    <col min="6660" max="6660" width="11.85546875" bestFit="1" customWidth="1"/>
    <col min="6661" max="6662" width="13.140625" bestFit="1" customWidth="1"/>
    <col min="6663" max="6664" width="13" customWidth="1"/>
    <col min="6912" max="6912" width="72.42578125" customWidth="1"/>
    <col min="6913" max="6914" width="13.140625" bestFit="1" customWidth="1"/>
    <col min="6915" max="6915" width="12.7109375" customWidth="1"/>
    <col min="6916" max="6916" width="11.85546875" bestFit="1" customWidth="1"/>
    <col min="6917" max="6918" width="13.140625" bestFit="1" customWidth="1"/>
    <col min="6919" max="6920" width="13" customWidth="1"/>
    <col min="7168" max="7168" width="72.42578125" customWidth="1"/>
    <col min="7169" max="7170" width="13.140625" bestFit="1" customWidth="1"/>
    <col min="7171" max="7171" width="12.7109375" customWidth="1"/>
    <col min="7172" max="7172" width="11.85546875" bestFit="1" customWidth="1"/>
    <col min="7173" max="7174" width="13.140625" bestFit="1" customWidth="1"/>
    <col min="7175" max="7176" width="13" customWidth="1"/>
    <col min="7424" max="7424" width="72.42578125" customWidth="1"/>
    <col min="7425" max="7426" width="13.140625" bestFit="1" customWidth="1"/>
    <col min="7427" max="7427" width="12.7109375" customWidth="1"/>
    <col min="7428" max="7428" width="11.85546875" bestFit="1" customWidth="1"/>
    <col min="7429" max="7430" width="13.140625" bestFit="1" customWidth="1"/>
    <col min="7431" max="7432" width="13" customWidth="1"/>
    <col min="7680" max="7680" width="72.42578125" customWidth="1"/>
    <col min="7681" max="7682" width="13.140625" bestFit="1" customWidth="1"/>
    <col min="7683" max="7683" width="12.7109375" customWidth="1"/>
    <col min="7684" max="7684" width="11.85546875" bestFit="1" customWidth="1"/>
    <col min="7685" max="7686" width="13.140625" bestFit="1" customWidth="1"/>
    <col min="7687" max="7688" width="13" customWidth="1"/>
    <col min="7936" max="7936" width="72.42578125" customWidth="1"/>
    <col min="7937" max="7938" width="13.140625" bestFit="1" customWidth="1"/>
    <col min="7939" max="7939" width="12.7109375" customWidth="1"/>
    <col min="7940" max="7940" width="11.85546875" bestFit="1" customWidth="1"/>
    <col min="7941" max="7942" width="13.140625" bestFit="1" customWidth="1"/>
    <col min="7943" max="7944" width="13" customWidth="1"/>
    <col min="8192" max="8192" width="72.42578125" customWidth="1"/>
    <col min="8193" max="8194" width="13.140625" bestFit="1" customWidth="1"/>
    <col min="8195" max="8195" width="12.7109375" customWidth="1"/>
    <col min="8196" max="8196" width="11.85546875" bestFit="1" customWidth="1"/>
    <col min="8197" max="8198" width="13.140625" bestFit="1" customWidth="1"/>
    <col min="8199" max="8200" width="13" customWidth="1"/>
    <col min="8448" max="8448" width="72.42578125" customWidth="1"/>
    <col min="8449" max="8450" width="13.140625" bestFit="1" customWidth="1"/>
    <col min="8451" max="8451" width="12.7109375" customWidth="1"/>
    <col min="8452" max="8452" width="11.85546875" bestFit="1" customWidth="1"/>
    <col min="8453" max="8454" width="13.140625" bestFit="1" customWidth="1"/>
    <col min="8455" max="8456" width="13" customWidth="1"/>
    <col min="8704" max="8704" width="72.42578125" customWidth="1"/>
    <col min="8705" max="8706" width="13.140625" bestFit="1" customWidth="1"/>
    <col min="8707" max="8707" width="12.7109375" customWidth="1"/>
    <col min="8708" max="8708" width="11.85546875" bestFit="1" customWidth="1"/>
    <col min="8709" max="8710" width="13.140625" bestFit="1" customWidth="1"/>
    <col min="8711" max="8712" width="13" customWidth="1"/>
    <col min="8960" max="8960" width="72.42578125" customWidth="1"/>
    <col min="8961" max="8962" width="13.140625" bestFit="1" customWidth="1"/>
    <col min="8963" max="8963" width="12.7109375" customWidth="1"/>
    <col min="8964" max="8964" width="11.85546875" bestFit="1" customWidth="1"/>
    <col min="8965" max="8966" width="13.140625" bestFit="1" customWidth="1"/>
    <col min="8967" max="8968" width="13" customWidth="1"/>
    <col min="9216" max="9216" width="72.42578125" customWidth="1"/>
    <col min="9217" max="9218" width="13.140625" bestFit="1" customWidth="1"/>
    <col min="9219" max="9219" width="12.7109375" customWidth="1"/>
    <col min="9220" max="9220" width="11.85546875" bestFit="1" customWidth="1"/>
    <col min="9221" max="9222" width="13.140625" bestFit="1" customWidth="1"/>
    <col min="9223" max="9224" width="13" customWidth="1"/>
    <col min="9472" max="9472" width="72.42578125" customWidth="1"/>
    <col min="9473" max="9474" width="13.140625" bestFit="1" customWidth="1"/>
    <col min="9475" max="9475" width="12.7109375" customWidth="1"/>
    <col min="9476" max="9476" width="11.85546875" bestFit="1" customWidth="1"/>
    <col min="9477" max="9478" width="13.140625" bestFit="1" customWidth="1"/>
    <col min="9479" max="9480" width="13" customWidth="1"/>
    <col min="9728" max="9728" width="72.42578125" customWidth="1"/>
    <col min="9729" max="9730" width="13.140625" bestFit="1" customWidth="1"/>
    <col min="9731" max="9731" width="12.7109375" customWidth="1"/>
    <col min="9732" max="9732" width="11.85546875" bestFit="1" customWidth="1"/>
    <col min="9733" max="9734" width="13.140625" bestFit="1" customWidth="1"/>
    <col min="9735" max="9736" width="13" customWidth="1"/>
    <col min="9984" max="9984" width="72.42578125" customWidth="1"/>
    <col min="9985" max="9986" width="13.140625" bestFit="1" customWidth="1"/>
    <col min="9987" max="9987" width="12.7109375" customWidth="1"/>
    <col min="9988" max="9988" width="11.85546875" bestFit="1" customWidth="1"/>
    <col min="9989" max="9990" width="13.140625" bestFit="1" customWidth="1"/>
    <col min="9991" max="9992" width="13" customWidth="1"/>
    <col min="10240" max="10240" width="72.42578125" customWidth="1"/>
    <col min="10241" max="10242" width="13.140625" bestFit="1" customWidth="1"/>
    <col min="10243" max="10243" width="12.7109375" customWidth="1"/>
    <col min="10244" max="10244" width="11.85546875" bestFit="1" customWidth="1"/>
    <col min="10245" max="10246" width="13.140625" bestFit="1" customWidth="1"/>
    <col min="10247" max="10248" width="13" customWidth="1"/>
    <col min="10496" max="10496" width="72.42578125" customWidth="1"/>
    <col min="10497" max="10498" width="13.140625" bestFit="1" customWidth="1"/>
    <col min="10499" max="10499" width="12.7109375" customWidth="1"/>
    <col min="10500" max="10500" width="11.85546875" bestFit="1" customWidth="1"/>
    <col min="10501" max="10502" width="13.140625" bestFit="1" customWidth="1"/>
    <col min="10503" max="10504" width="13" customWidth="1"/>
    <col min="10752" max="10752" width="72.42578125" customWidth="1"/>
    <col min="10753" max="10754" width="13.140625" bestFit="1" customWidth="1"/>
    <col min="10755" max="10755" width="12.7109375" customWidth="1"/>
    <col min="10756" max="10756" width="11.85546875" bestFit="1" customWidth="1"/>
    <col min="10757" max="10758" width="13.140625" bestFit="1" customWidth="1"/>
    <col min="10759" max="10760" width="13" customWidth="1"/>
    <col min="11008" max="11008" width="72.42578125" customWidth="1"/>
    <col min="11009" max="11010" width="13.140625" bestFit="1" customWidth="1"/>
    <col min="11011" max="11011" width="12.7109375" customWidth="1"/>
    <col min="11012" max="11012" width="11.85546875" bestFit="1" customWidth="1"/>
    <col min="11013" max="11014" width="13.140625" bestFit="1" customWidth="1"/>
    <col min="11015" max="11016" width="13" customWidth="1"/>
    <col min="11264" max="11264" width="72.42578125" customWidth="1"/>
    <col min="11265" max="11266" width="13.140625" bestFit="1" customWidth="1"/>
    <col min="11267" max="11267" width="12.7109375" customWidth="1"/>
    <col min="11268" max="11268" width="11.85546875" bestFit="1" customWidth="1"/>
    <col min="11269" max="11270" width="13.140625" bestFit="1" customWidth="1"/>
    <col min="11271" max="11272" width="13" customWidth="1"/>
    <col min="11520" max="11520" width="72.42578125" customWidth="1"/>
    <col min="11521" max="11522" width="13.140625" bestFit="1" customWidth="1"/>
    <col min="11523" max="11523" width="12.7109375" customWidth="1"/>
    <col min="11524" max="11524" width="11.85546875" bestFit="1" customWidth="1"/>
    <col min="11525" max="11526" width="13.140625" bestFit="1" customWidth="1"/>
    <col min="11527" max="11528" width="13" customWidth="1"/>
    <col min="11776" max="11776" width="72.42578125" customWidth="1"/>
    <col min="11777" max="11778" width="13.140625" bestFit="1" customWidth="1"/>
    <col min="11779" max="11779" width="12.7109375" customWidth="1"/>
    <col min="11780" max="11780" width="11.85546875" bestFit="1" customWidth="1"/>
    <col min="11781" max="11782" width="13.140625" bestFit="1" customWidth="1"/>
    <col min="11783" max="11784" width="13" customWidth="1"/>
    <col min="12032" max="12032" width="72.42578125" customWidth="1"/>
    <col min="12033" max="12034" width="13.140625" bestFit="1" customWidth="1"/>
    <col min="12035" max="12035" width="12.7109375" customWidth="1"/>
    <col min="12036" max="12036" width="11.85546875" bestFit="1" customWidth="1"/>
    <col min="12037" max="12038" width="13.140625" bestFit="1" customWidth="1"/>
    <col min="12039" max="12040" width="13" customWidth="1"/>
    <col min="12288" max="12288" width="72.42578125" customWidth="1"/>
    <col min="12289" max="12290" width="13.140625" bestFit="1" customWidth="1"/>
    <col min="12291" max="12291" width="12.7109375" customWidth="1"/>
    <col min="12292" max="12292" width="11.85546875" bestFit="1" customWidth="1"/>
    <col min="12293" max="12294" width="13.140625" bestFit="1" customWidth="1"/>
    <col min="12295" max="12296" width="13" customWidth="1"/>
    <col min="12544" max="12544" width="72.42578125" customWidth="1"/>
    <col min="12545" max="12546" width="13.140625" bestFit="1" customWidth="1"/>
    <col min="12547" max="12547" width="12.7109375" customWidth="1"/>
    <col min="12548" max="12548" width="11.85546875" bestFit="1" customWidth="1"/>
    <col min="12549" max="12550" width="13.140625" bestFit="1" customWidth="1"/>
    <col min="12551" max="12552" width="13" customWidth="1"/>
    <col min="12800" max="12800" width="72.42578125" customWidth="1"/>
    <col min="12801" max="12802" width="13.140625" bestFit="1" customWidth="1"/>
    <col min="12803" max="12803" width="12.7109375" customWidth="1"/>
    <col min="12804" max="12804" width="11.85546875" bestFit="1" customWidth="1"/>
    <col min="12805" max="12806" width="13.140625" bestFit="1" customWidth="1"/>
    <col min="12807" max="12808" width="13" customWidth="1"/>
    <col min="13056" max="13056" width="72.42578125" customWidth="1"/>
    <col min="13057" max="13058" width="13.140625" bestFit="1" customWidth="1"/>
    <col min="13059" max="13059" width="12.7109375" customWidth="1"/>
    <col min="13060" max="13060" width="11.85546875" bestFit="1" customWidth="1"/>
    <col min="13061" max="13062" width="13.140625" bestFit="1" customWidth="1"/>
    <col min="13063" max="13064" width="13" customWidth="1"/>
    <col min="13312" max="13312" width="72.42578125" customWidth="1"/>
    <col min="13313" max="13314" width="13.140625" bestFit="1" customWidth="1"/>
    <col min="13315" max="13315" width="12.7109375" customWidth="1"/>
    <col min="13316" max="13316" width="11.85546875" bestFit="1" customWidth="1"/>
    <col min="13317" max="13318" width="13.140625" bestFit="1" customWidth="1"/>
    <col min="13319" max="13320" width="13" customWidth="1"/>
    <col min="13568" max="13568" width="72.42578125" customWidth="1"/>
    <col min="13569" max="13570" width="13.140625" bestFit="1" customWidth="1"/>
    <col min="13571" max="13571" width="12.7109375" customWidth="1"/>
    <col min="13572" max="13572" width="11.85546875" bestFit="1" customWidth="1"/>
    <col min="13573" max="13574" width="13.140625" bestFit="1" customWidth="1"/>
    <col min="13575" max="13576" width="13" customWidth="1"/>
    <col min="13824" max="13824" width="72.42578125" customWidth="1"/>
    <col min="13825" max="13826" width="13.140625" bestFit="1" customWidth="1"/>
    <col min="13827" max="13827" width="12.7109375" customWidth="1"/>
    <col min="13828" max="13828" width="11.85546875" bestFit="1" customWidth="1"/>
    <col min="13829" max="13830" width="13.140625" bestFit="1" customWidth="1"/>
    <col min="13831" max="13832" width="13" customWidth="1"/>
    <col min="14080" max="14080" width="72.42578125" customWidth="1"/>
    <col min="14081" max="14082" width="13.140625" bestFit="1" customWidth="1"/>
    <col min="14083" max="14083" width="12.7109375" customWidth="1"/>
    <col min="14084" max="14084" width="11.85546875" bestFit="1" customWidth="1"/>
    <col min="14085" max="14086" width="13.140625" bestFit="1" customWidth="1"/>
    <col min="14087" max="14088" width="13" customWidth="1"/>
    <col min="14336" max="14336" width="72.42578125" customWidth="1"/>
    <col min="14337" max="14338" width="13.140625" bestFit="1" customWidth="1"/>
    <col min="14339" max="14339" width="12.7109375" customWidth="1"/>
    <col min="14340" max="14340" width="11.85546875" bestFit="1" customWidth="1"/>
    <col min="14341" max="14342" width="13.140625" bestFit="1" customWidth="1"/>
    <col min="14343" max="14344" width="13" customWidth="1"/>
    <col min="14592" max="14592" width="72.42578125" customWidth="1"/>
    <col min="14593" max="14594" width="13.140625" bestFit="1" customWidth="1"/>
    <col min="14595" max="14595" width="12.7109375" customWidth="1"/>
    <col min="14596" max="14596" width="11.85546875" bestFit="1" customWidth="1"/>
    <col min="14597" max="14598" width="13.140625" bestFit="1" customWidth="1"/>
    <col min="14599" max="14600" width="13" customWidth="1"/>
    <col min="14848" max="14848" width="72.42578125" customWidth="1"/>
    <col min="14849" max="14850" width="13.140625" bestFit="1" customWidth="1"/>
    <col min="14851" max="14851" width="12.7109375" customWidth="1"/>
    <col min="14852" max="14852" width="11.85546875" bestFit="1" customWidth="1"/>
    <col min="14853" max="14854" width="13.140625" bestFit="1" customWidth="1"/>
    <col min="14855" max="14856" width="13" customWidth="1"/>
    <col min="15104" max="15104" width="72.42578125" customWidth="1"/>
    <col min="15105" max="15106" width="13.140625" bestFit="1" customWidth="1"/>
    <col min="15107" max="15107" width="12.7109375" customWidth="1"/>
    <col min="15108" max="15108" width="11.85546875" bestFit="1" customWidth="1"/>
    <col min="15109" max="15110" width="13.140625" bestFit="1" customWidth="1"/>
    <col min="15111" max="15112" width="13" customWidth="1"/>
    <col min="15360" max="15360" width="72.42578125" customWidth="1"/>
    <col min="15361" max="15362" width="13.140625" bestFit="1" customWidth="1"/>
    <col min="15363" max="15363" width="12.7109375" customWidth="1"/>
    <col min="15364" max="15364" width="11.85546875" bestFit="1" customWidth="1"/>
    <col min="15365" max="15366" width="13.140625" bestFit="1" customWidth="1"/>
    <col min="15367" max="15368" width="13" customWidth="1"/>
    <col min="15616" max="15616" width="72.42578125" customWidth="1"/>
    <col min="15617" max="15618" width="13.140625" bestFit="1" customWidth="1"/>
    <col min="15619" max="15619" width="12.7109375" customWidth="1"/>
    <col min="15620" max="15620" width="11.85546875" bestFit="1" customWidth="1"/>
    <col min="15621" max="15622" width="13.140625" bestFit="1" customWidth="1"/>
    <col min="15623" max="15624" width="13" customWidth="1"/>
    <col min="15872" max="15872" width="72.42578125" customWidth="1"/>
    <col min="15873" max="15874" width="13.140625" bestFit="1" customWidth="1"/>
    <col min="15875" max="15875" width="12.7109375" customWidth="1"/>
    <col min="15876" max="15876" width="11.85546875" bestFit="1" customWidth="1"/>
    <col min="15877" max="15878" width="13.140625" bestFit="1" customWidth="1"/>
    <col min="15879" max="15880" width="13" customWidth="1"/>
    <col min="16128" max="16128" width="72.42578125" customWidth="1"/>
    <col min="16129" max="16130" width="13.140625" bestFit="1" customWidth="1"/>
    <col min="16131" max="16131" width="12.7109375" customWidth="1"/>
    <col min="16132" max="16132" width="11.85546875" bestFit="1" customWidth="1"/>
    <col min="16133" max="16134" width="13.140625" bestFit="1" customWidth="1"/>
    <col min="16135" max="16136" width="13" customWidth="1"/>
  </cols>
  <sheetData>
    <row r="1" spans="1:8" ht="15.75" thickBot="1" x14ac:dyDescent="0.3"/>
    <row r="2" spans="1:8" ht="16.5" customHeight="1" x14ac:dyDescent="0.25">
      <c r="A2" s="31"/>
      <c r="B2" s="32" t="s">
        <v>205</v>
      </c>
      <c r="C2" s="32" t="s">
        <v>205</v>
      </c>
      <c r="D2" s="32" t="s">
        <v>205</v>
      </c>
      <c r="E2" s="32" t="s">
        <v>205</v>
      </c>
      <c r="F2" s="32" t="s">
        <v>206</v>
      </c>
      <c r="G2" s="33" t="s">
        <v>207</v>
      </c>
      <c r="H2" s="34" t="s">
        <v>208</v>
      </c>
    </row>
    <row r="3" spans="1:8" ht="20.25" customHeight="1" x14ac:dyDescent="0.25">
      <c r="A3" s="35"/>
      <c r="B3" s="36" t="s">
        <v>209</v>
      </c>
      <c r="C3" s="37" t="s">
        <v>210</v>
      </c>
      <c r="D3" s="36" t="s">
        <v>210</v>
      </c>
      <c r="E3" s="38" t="s">
        <v>211</v>
      </c>
      <c r="F3" s="38" t="s">
        <v>211</v>
      </c>
      <c r="G3" s="39" t="s">
        <v>211</v>
      </c>
      <c r="H3" s="40" t="s">
        <v>211</v>
      </c>
    </row>
    <row r="4" spans="1:8" ht="27.75" customHeight="1" x14ac:dyDescent="0.25">
      <c r="A4" s="41" t="s">
        <v>212</v>
      </c>
      <c r="B4" s="36" t="s">
        <v>213</v>
      </c>
      <c r="C4" s="37" t="s">
        <v>214</v>
      </c>
      <c r="D4" s="36" t="s">
        <v>215</v>
      </c>
      <c r="E4" s="36" t="s">
        <v>216</v>
      </c>
      <c r="F4" s="36" t="s">
        <v>216</v>
      </c>
      <c r="G4" s="42" t="s">
        <v>216</v>
      </c>
      <c r="H4" s="43" t="s">
        <v>216</v>
      </c>
    </row>
    <row r="5" spans="1:8" x14ac:dyDescent="0.25">
      <c r="A5" s="44"/>
      <c r="B5" s="45" t="s">
        <v>64</v>
      </c>
      <c r="C5" s="46" t="s">
        <v>64</v>
      </c>
      <c r="D5" s="45" t="s">
        <v>64</v>
      </c>
      <c r="E5" s="47" t="s">
        <v>64</v>
      </c>
      <c r="F5" s="45" t="s">
        <v>64</v>
      </c>
      <c r="G5" s="48" t="s">
        <v>64</v>
      </c>
      <c r="H5" s="49" t="s">
        <v>64</v>
      </c>
    </row>
    <row r="6" spans="1:8" x14ac:dyDescent="0.25">
      <c r="A6" s="50" t="s">
        <v>217</v>
      </c>
      <c r="B6" s="51"/>
      <c r="C6" s="52"/>
      <c r="D6" s="52"/>
      <c r="E6" s="53"/>
      <c r="F6" s="51"/>
      <c r="G6" s="54"/>
      <c r="H6" s="55"/>
    </row>
    <row r="7" spans="1:8" x14ac:dyDescent="0.25">
      <c r="A7" s="35" t="s">
        <v>218</v>
      </c>
      <c r="B7" s="51">
        <f>[1]Committees!E33</f>
        <v>3804640</v>
      </c>
      <c r="C7" s="52">
        <f>[1]Committees!F33</f>
        <v>-128700</v>
      </c>
      <c r="D7" s="52">
        <f>[1]Committees!H33</f>
        <v>1100</v>
      </c>
      <c r="E7" s="53">
        <f>+B7+C7+D7</f>
        <v>3677040</v>
      </c>
      <c r="F7" s="51">
        <f>[1]Committees!J33</f>
        <v>3756660</v>
      </c>
      <c r="G7" s="54">
        <f>[1]Committees!K33</f>
        <v>3780800</v>
      </c>
      <c r="H7" s="55">
        <f>[1]Committees!L33</f>
        <v>3799580</v>
      </c>
    </row>
    <row r="8" spans="1:8" x14ac:dyDescent="0.25">
      <c r="A8" s="35" t="s">
        <v>219</v>
      </c>
      <c r="B8" s="51">
        <f>[1]Committees!E69</f>
        <v>2956930</v>
      </c>
      <c r="C8" s="51">
        <f>[1]Committees!F69</f>
        <v>-211890</v>
      </c>
      <c r="D8" s="51">
        <f>[1]Committees!H69</f>
        <v>74800</v>
      </c>
      <c r="E8" s="53">
        <f>+B8+C8+D8</f>
        <v>2819840</v>
      </c>
      <c r="F8" s="51">
        <f>[1]Committees!J69</f>
        <v>2754400</v>
      </c>
      <c r="G8" s="54">
        <f>[1]Committees!K69</f>
        <v>2661930</v>
      </c>
      <c r="H8" s="55">
        <f>[1]Committees!L69</f>
        <v>2710960</v>
      </c>
    </row>
    <row r="9" spans="1:8" x14ac:dyDescent="0.25">
      <c r="A9" s="35" t="s">
        <v>220</v>
      </c>
      <c r="B9" s="51">
        <f>[1]Committees!E93</f>
        <v>3611410</v>
      </c>
      <c r="C9" s="52">
        <f>[1]Committees!F93</f>
        <v>98780</v>
      </c>
      <c r="D9" s="52">
        <f>[1]Committees!H93</f>
        <v>0</v>
      </c>
      <c r="E9" s="53">
        <f>+B9+C9+D9</f>
        <v>3710190</v>
      </c>
      <c r="F9" s="51">
        <f>[1]Committees!J93</f>
        <v>3485580</v>
      </c>
      <c r="G9" s="54">
        <f>[1]Committees!K93</f>
        <v>3283270</v>
      </c>
      <c r="H9" s="55">
        <f>[1]Committees!L93</f>
        <v>3263260</v>
      </c>
    </row>
    <row r="10" spans="1:8" x14ac:dyDescent="0.25">
      <c r="A10" s="56" t="s">
        <v>221</v>
      </c>
      <c r="B10" s="57">
        <f>[1]Committees!E142</f>
        <v>3494520</v>
      </c>
      <c r="C10" s="58">
        <f>[1]Committees!F142</f>
        <v>828740</v>
      </c>
      <c r="D10" s="58">
        <f>[1]Committees!H142</f>
        <v>-3500</v>
      </c>
      <c r="E10" s="59">
        <f>+B10+C10+D10</f>
        <v>4319760</v>
      </c>
      <c r="F10" s="57">
        <f>[1]Committees!J142</f>
        <v>4006320</v>
      </c>
      <c r="G10" s="60">
        <f>[1]Committees!K142</f>
        <v>3780400</v>
      </c>
      <c r="H10" s="61">
        <f>[1]Committees!L142</f>
        <v>3578020</v>
      </c>
    </row>
    <row r="11" spans="1:8" x14ac:dyDescent="0.25">
      <c r="A11" s="62" t="s">
        <v>222</v>
      </c>
      <c r="B11" s="63">
        <f t="shared" ref="B11:G11" si="0">SUM(B7:B10)</f>
        <v>13867500</v>
      </c>
      <c r="C11" s="64">
        <f t="shared" si="0"/>
        <v>586930</v>
      </c>
      <c r="D11" s="64">
        <f t="shared" si="0"/>
        <v>72400</v>
      </c>
      <c r="E11" s="65">
        <f t="shared" si="0"/>
        <v>14526830</v>
      </c>
      <c r="F11" s="63">
        <f t="shared" si="0"/>
        <v>14002960</v>
      </c>
      <c r="G11" s="66">
        <f t="shared" si="0"/>
        <v>13506400</v>
      </c>
      <c r="H11" s="67">
        <f>SUM(H7:H10)</f>
        <v>13351820</v>
      </c>
    </row>
    <row r="12" spans="1:8" ht="12.75" customHeight="1" x14ac:dyDescent="0.25">
      <c r="A12" s="68"/>
      <c r="B12" s="51"/>
      <c r="C12" s="52"/>
      <c r="D12" s="52"/>
      <c r="E12" s="53"/>
      <c r="F12" s="51"/>
      <c r="G12" s="54"/>
      <c r="H12" s="55"/>
    </row>
    <row r="13" spans="1:8" x14ac:dyDescent="0.25">
      <c r="A13" s="68" t="s">
        <v>223</v>
      </c>
      <c r="B13" s="51">
        <f>'[1]CRA fin stat'!C20</f>
        <v>1091000</v>
      </c>
      <c r="C13" s="52">
        <f>'[1]CRA fin stat'!D20</f>
        <v>-359000</v>
      </c>
      <c r="D13" s="52">
        <f>'[1]CRA fin stat'!E20</f>
        <v>0</v>
      </c>
      <c r="E13" s="53">
        <f>+B13+C13+D13</f>
        <v>732000</v>
      </c>
      <c r="F13" s="51">
        <f>'[1]CRA fin stat'!G20</f>
        <v>732000</v>
      </c>
      <c r="G13" s="54">
        <f>'[1]CRA fin stat'!H20</f>
        <v>732000</v>
      </c>
      <c r="H13" s="55">
        <f>'[1]CRA fin stat'!I20</f>
        <v>732000</v>
      </c>
    </row>
    <row r="14" spans="1:8" x14ac:dyDescent="0.25">
      <c r="A14" s="68" t="s">
        <v>154</v>
      </c>
      <c r="B14" s="51">
        <f>'[1]CRA fin stat'!C21</f>
        <v>1587432</v>
      </c>
      <c r="C14" s="52">
        <v>0</v>
      </c>
      <c r="D14" s="52">
        <f>'[1]CRA fin stat'!E21</f>
        <v>0</v>
      </c>
      <c r="E14" s="53">
        <f>+B14+C14+D14</f>
        <v>1587432</v>
      </c>
      <c r="F14" s="51">
        <f>'[1]CRA fin stat'!G21</f>
        <v>1670003</v>
      </c>
      <c r="G14" s="54">
        <f>'[1]CRA fin stat'!H21</f>
        <v>1703400</v>
      </c>
      <c r="H14" s="55">
        <f>'[1]CRA fin stat'!I21</f>
        <v>1737460</v>
      </c>
    </row>
    <row r="15" spans="1:8" x14ac:dyDescent="0.25">
      <c r="A15" s="68" t="s">
        <v>224</v>
      </c>
      <c r="B15" s="51">
        <f>'[1]CRA fin stat'!C22</f>
        <v>-177000</v>
      </c>
      <c r="C15" s="52">
        <f>'[1]CRA fin stat'!D22</f>
        <v>-50000</v>
      </c>
      <c r="D15" s="52">
        <f>'[1]CRA fin stat'!E22</f>
        <v>0</v>
      </c>
      <c r="E15" s="53">
        <f>+B15+C15+D15</f>
        <v>-227000</v>
      </c>
      <c r="F15" s="51">
        <f>'[1]CRA fin stat'!G22</f>
        <v>-283000</v>
      </c>
      <c r="G15" s="54">
        <f>'[1]CRA fin stat'!H22</f>
        <v>-269500</v>
      </c>
      <c r="H15" s="55">
        <f>'[1]CRA fin stat'!I22</f>
        <v>-240200</v>
      </c>
    </row>
    <row r="16" spans="1:8" x14ac:dyDescent="0.25">
      <c r="A16" s="68" t="s">
        <v>182</v>
      </c>
      <c r="B16" s="51">
        <f>'[1]CRA fin stat'!C23</f>
        <v>0</v>
      </c>
      <c r="C16" s="52">
        <f>'[1]CRA fin stat'!D23</f>
        <v>0</v>
      </c>
      <c r="D16" s="52">
        <f>'[1]CRA fin stat'!E23</f>
        <v>0</v>
      </c>
      <c r="E16" s="53">
        <f>+B16+C16+D16</f>
        <v>0</v>
      </c>
      <c r="F16" s="51">
        <f>'[1]CRA fin stat'!G23</f>
        <v>0</v>
      </c>
      <c r="G16" s="54">
        <f>'[1]CRA fin stat'!H23</f>
        <v>0</v>
      </c>
      <c r="H16" s="55">
        <f>'[1]CRA fin stat'!I23</f>
        <v>0</v>
      </c>
    </row>
    <row r="17" spans="1:8" x14ac:dyDescent="0.25">
      <c r="A17" s="56" t="s">
        <v>181</v>
      </c>
      <c r="B17" s="57">
        <f>'[1]CRA fin stat'!C24</f>
        <v>0</v>
      </c>
      <c r="C17" s="58">
        <f>'[1]CRA fin stat'!D24</f>
        <v>0</v>
      </c>
      <c r="D17" s="58">
        <f>'[1]CRA fin stat'!E24</f>
        <v>0</v>
      </c>
      <c r="E17" s="59">
        <f>+B17+C17+D17</f>
        <v>0</v>
      </c>
      <c r="F17" s="57">
        <f>'[1]CRA fin stat'!G24</f>
        <v>0</v>
      </c>
      <c r="G17" s="60">
        <f>'[1]CRA fin stat'!H24</f>
        <v>0</v>
      </c>
      <c r="H17" s="61">
        <f>'[1]CRA fin stat'!I24</f>
        <v>0</v>
      </c>
    </row>
    <row r="18" spans="1:8" ht="13.5" customHeight="1" x14ac:dyDescent="0.25">
      <c r="A18" s="62" t="s">
        <v>225</v>
      </c>
      <c r="B18" s="63">
        <f>SUM(B11:B17)</f>
        <v>16368932</v>
      </c>
      <c r="C18" s="64">
        <f t="shared" ref="C18:G18" si="1">SUM(C11:C17)</f>
        <v>177930</v>
      </c>
      <c r="D18" s="64">
        <f t="shared" si="1"/>
        <v>72400</v>
      </c>
      <c r="E18" s="65">
        <f>SUM(E11:E17)</f>
        <v>16619262</v>
      </c>
      <c r="F18" s="63">
        <f t="shared" si="1"/>
        <v>16121963</v>
      </c>
      <c r="G18" s="66">
        <f t="shared" si="1"/>
        <v>15672300</v>
      </c>
      <c r="H18" s="67">
        <f>SUM(H11:H17)</f>
        <v>15581080</v>
      </c>
    </row>
    <row r="19" spans="1:8" ht="13.5" customHeight="1" x14ac:dyDescent="0.25">
      <c r="A19" s="68"/>
      <c r="B19" s="51"/>
      <c r="C19" s="52"/>
      <c r="D19" s="52"/>
      <c r="E19" s="53"/>
      <c r="F19" s="51"/>
      <c r="G19" s="54"/>
      <c r="H19" s="55"/>
    </row>
    <row r="20" spans="1:8" x14ac:dyDescent="0.25">
      <c r="A20" s="68" t="s">
        <v>226</v>
      </c>
      <c r="B20" s="51">
        <f>'[1]CRA fin stat'!C27</f>
        <v>-59910</v>
      </c>
      <c r="C20" s="52">
        <f>'[1]CRA fin stat'!D27</f>
        <v>0</v>
      </c>
      <c r="D20" s="52">
        <f>'[1]CRA fin stat'!E27</f>
        <v>0</v>
      </c>
      <c r="E20" s="53">
        <f>+B20+C20+D20</f>
        <v>-59910</v>
      </c>
      <c r="F20" s="51">
        <f>'[1]CRA fin stat'!G27</f>
        <v>-59910</v>
      </c>
      <c r="G20" s="54">
        <f>'[1]CRA fin stat'!H27</f>
        <v>-59910</v>
      </c>
      <c r="H20" s="55">
        <f>'[1]CRA fin stat'!I27</f>
        <v>-59910</v>
      </c>
    </row>
    <row r="21" spans="1:8" x14ac:dyDescent="0.25">
      <c r="A21" s="68" t="s">
        <v>227</v>
      </c>
      <c r="B21" s="51">
        <f>'[1]CRA fin stat'!C28</f>
        <v>0</v>
      </c>
      <c r="C21" s="52">
        <f>'[1]CRA fin stat'!D28</f>
        <v>0</v>
      </c>
      <c r="D21" s="52">
        <f>'[1]CRA fin stat'!E28</f>
        <v>0</v>
      </c>
      <c r="E21" s="53">
        <f>+B21+C21+D21</f>
        <v>0</v>
      </c>
      <c r="F21" s="51">
        <f>'[1]CRA fin stat'!G28</f>
        <v>0</v>
      </c>
      <c r="G21" s="54">
        <f>'[1]CRA fin stat'!H28</f>
        <v>0</v>
      </c>
      <c r="H21" s="55">
        <f>'[1]CRA fin stat'!I28</f>
        <v>0</v>
      </c>
    </row>
    <row r="22" spans="1:8" x14ac:dyDescent="0.25">
      <c r="A22" s="68" t="s">
        <v>228</v>
      </c>
      <c r="B22" s="51">
        <f>'[1]CRA fin stat'!C29</f>
        <v>0</v>
      </c>
      <c r="C22" s="52">
        <v>0</v>
      </c>
      <c r="D22" s="52">
        <f>'[1]CRA fin stat'!E29</f>
        <v>0</v>
      </c>
      <c r="E22" s="53">
        <f>+B22+C22+D22</f>
        <v>0</v>
      </c>
      <c r="F22" s="51">
        <f>'[1]CRA fin stat'!G29</f>
        <v>0</v>
      </c>
      <c r="G22" s="54">
        <f>'[1]CRA fin stat'!H29</f>
        <v>0</v>
      </c>
      <c r="H22" s="55">
        <f>'[1]CRA fin stat'!I29</f>
        <v>0</v>
      </c>
    </row>
    <row r="23" spans="1:8" x14ac:dyDescent="0.25">
      <c r="A23" s="68" t="s">
        <v>158</v>
      </c>
      <c r="B23" s="51">
        <f>'[1]CRA fin stat'!C30</f>
        <v>-4427929</v>
      </c>
      <c r="C23" s="52">
        <f>'[1]CRA fin stat'!D30</f>
        <v>162840</v>
      </c>
      <c r="D23" s="52">
        <f>'[1]CRA fin stat'!E30</f>
        <v>0</v>
      </c>
      <c r="E23" s="53">
        <f>+B23+C23+D23</f>
        <v>-4265089</v>
      </c>
      <c r="F23" s="51">
        <f>'[1]CRA fin stat'!G30</f>
        <v>-4279998</v>
      </c>
      <c r="G23" s="54">
        <f>'[1]CRA fin stat'!H30</f>
        <v>-4283728</v>
      </c>
      <c r="H23" s="55">
        <f>'[1]CRA fin stat'!I30</f>
        <v>-4293058</v>
      </c>
    </row>
    <row r="24" spans="1:8" x14ac:dyDescent="0.25">
      <c r="A24" s="68" t="s">
        <v>229</v>
      </c>
      <c r="B24" s="51">
        <f>'[1]CRA fin stat'!C31</f>
        <v>0</v>
      </c>
      <c r="C24" s="52">
        <v>0</v>
      </c>
      <c r="D24" s="52">
        <f>'[1]CRA fin stat'!E31</f>
        <v>0</v>
      </c>
      <c r="E24" s="53">
        <f>+B24+C24+D24</f>
        <v>0</v>
      </c>
      <c r="F24" s="51">
        <f>'[1]CRA fin stat'!G31</f>
        <v>0</v>
      </c>
      <c r="G24" s="54">
        <f>'[1]CRA fin stat'!H31</f>
        <v>0</v>
      </c>
      <c r="H24" s="55">
        <f>'[1]CRA fin stat'!I31</f>
        <v>0</v>
      </c>
    </row>
    <row r="25" spans="1:8" x14ac:dyDescent="0.25">
      <c r="A25" s="56" t="s">
        <v>230</v>
      </c>
      <c r="B25" s="57">
        <f>'[1]CRA fin stat'!C32</f>
        <v>-325383</v>
      </c>
      <c r="C25" s="58">
        <f>'[1]CRA fin stat'!D32</f>
        <v>-340770</v>
      </c>
      <c r="D25" s="58">
        <f>'[1]CRA fin stat'!E32</f>
        <v>-72400</v>
      </c>
      <c r="E25" s="57">
        <f>SUM(B25:D25)+450000-72400</f>
        <v>-360953</v>
      </c>
      <c r="F25" s="57">
        <f>'[1]CRA fin stat'!G32</f>
        <v>4851</v>
      </c>
      <c r="G25" s="60">
        <f>'[1]CRA fin stat'!H32</f>
        <v>-28122</v>
      </c>
      <c r="H25" s="61">
        <f>'[1]CRA fin stat'!I32</f>
        <v>22946</v>
      </c>
    </row>
    <row r="26" spans="1:8" x14ac:dyDescent="0.25">
      <c r="A26" s="69" t="s">
        <v>231</v>
      </c>
      <c r="B26" s="63">
        <f t="shared" ref="B26:D26" si="2">SUM(B18:B25)</f>
        <v>11555710</v>
      </c>
      <c r="C26" s="64">
        <f t="shared" si="2"/>
        <v>0</v>
      </c>
      <c r="D26" s="64">
        <f t="shared" si="2"/>
        <v>0</v>
      </c>
      <c r="E26" s="65">
        <f>SUM(E18:E25)</f>
        <v>11933310</v>
      </c>
      <c r="F26" s="65">
        <f t="shared" ref="F26:H26" si="3">SUM(F18:F25)</f>
        <v>11786906</v>
      </c>
      <c r="G26" s="65">
        <f t="shared" si="3"/>
        <v>11300540</v>
      </c>
      <c r="H26" s="87">
        <f t="shared" si="3"/>
        <v>11251058</v>
      </c>
    </row>
    <row r="27" spans="1:8" ht="17.25" customHeight="1" x14ac:dyDescent="0.25">
      <c r="A27" s="68"/>
      <c r="B27" s="51"/>
      <c r="C27" s="52"/>
      <c r="D27" s="52"/>
      <c r="E27" s="53"/>
      <c r="F27" s="51"/>
      <c r="G27" s="54"/>
      <c r="H27" s="55"/>
    </row>
    <row r="28" spans="1:8" x14ac:dyDescent="0.25">
      <c r="A28" s="35" t="s">
        <v>160</v>
      </c>
      <c r="B28" s="51">
        <f>'[1]CRA fin stat'!C35</f>
        <v>-7274351</v>
      </c>
      <c r="C28" s="51">
        <f>'[1]CRA fin stat'!D35</f>
        <v>0</v>
      </c>
      <c r="D28" s="52">
        <f>'[1]CRA fin stat'!E35</f>
        <v>0</v>
      </c>
      <c r="E28" s="53">
        <f>+B28+C28+D28</f>
        <v>-7274351</v>
      </c>
      <c r="F28" s="51">
        <f>'[1]CRA fin stat'!G35</f>
        <v>-7607660</v>
      </c>
      <c r="G28" s="54">
        <f>'[1]CRA fin stat'!H35</f>
        <v>-7789020</v>
      </c>
      <c r="H28" s="55">
        <f>'[1]CRA fin stat'!I35</f>
        <v>-7974578</v>
      </c>
    </row>
    <row r="29" spans="1:8" x14ac:dyDescent="0.25">
      <c r="A29" s="68" t="s">
        <v>184</v>
      </c>
      <c r="B29" s="53">
        <f>'[1]CRA fin stat'!C45</f>
        <v>0</v>
      </c>
      <c r="C29" s="70">
        <v>0</v>
      </c>
      <c r="D29" s="52">
        <f>'[1]CRA fin stat'!E45</f>
        <v>0</v>
      </c>
      <c r="E29" s="53">
        <f t="shared" ref="E29:E40" si="4">+B29+C29+D29</f>
        <v>0</v>
      </c>
      <c r="F29" s="51">
        <f>'[1]CRA fin stat'!G39</f>
        <v>0</v>
      </c>
      <c r="G29" s="54">
        <f>'[1]CRA fin stat'!H39</f>
        <v>0</v>
      </c>
      <c r="H29" s="55">
        <f>'[1]CRA fin stat'!I39</f>
        <v>0</v>
      </c>
    </row>
    <row r="30" spans="1:8" x14ac:dyDescent="0.25">
      <c r="A30" s="68" t="s">
        <v>161</v>
      </c>
      <c r="B30" s="51">
        <f>'[1]CRA fin stat'!C36</f>
        <v>-1492521</v>
      </c>
      <c r="C30" s="70">
        <v>0</v>
      </c>
      <c r="D30" s="52">
        <f>'[1]CRA fin stat'!E36</f>
        <v>0</v>
      </c>
      <c r="E30" s="53">
        <f t="shared" si="4"/>
        <v>-1492521</v>
      </c>
      <c r="F30" s="51">
        <f>'[1]CRA fin stat'!G36</f>
        <v>-874195</v>
      </c>
      <c r="G30" s="54">
        <f>'[1]CRA fin stat'!H36</f>
        <v>-336058</v>
      </c>
      <c r="H30" s="55">
        <f>'[1]CRA fin stat'!I36</f>
        <v>-11791</v>
      </c>
    </row>
    <row r="31" spans="1:8" x14ac:dyDescent="0.25">
      <c r="A31" s="35" t="s">
        <v>162</v>
      </c>
      <c r="B31" s="53">
        <f>'[1]CRA fin stat'!C38</f>
        <v>-1810519</v>
      </c>
      <c r="C31" s="52">
        <v>0</v>
      </c>
      <c r="D31" s="52">
        <f>'[1]CRA fin stat'!E38</f>
        <v>0</v>
      </c>
      <c r="E31" s="53">
        <f t="shared" si="4"/>
        <v>-1810519</v>
      </c>
      <c r="F31" s="51">
        <f>'[1]CRA fin stat'!G38</f>
        <v>-1825607</v>
      </c>
      <c r="G31" s="54">
        <f>'[1]CRA fin stat'!H38</f>
        <v>-1861514</v>
      </c>
      <c r="H31" s="55">
        <f>'[1]CRA fin stat'!I38</f>
        <v>-1916430</v>
      </c>
    </row>
    <row r="32" spans="1:8" x14ac:dyDescent="0.25">
      <c r="A32" s="68" t="s">
        <v>163</v>
      </c>
      <c r="B32" s="53">
        <f>'[1]CRA fin stat'!C37</f>
        <v>-250000</v>
      </c>
      <c r="C32" s="53">
        <f>'[1]CRA fin stat'!D37</f>
        <v>-100000</v>
      </c>
      <c r="D32" s="53">
        <f>'[1]CRA fin stat'!E37</f>
        <v>0</v>
      </c>
      <c r="E32" s="53">
        <f>'[1]CRA fin stat'!F37</f>
        <v>-350000</v>
      </c>
      <c r="F32" s="51">
        <f>'[1]CRA fin stat'!G37</f>
        <v>-350000</v>
      </c>
      <c r="G32" s="54">
        <f>'[1]CRA fin stat'!H37</f>
        <v>-350000</v>
      </c>
      <c r="H32" s="55">
        <f>'[1]CRA fin stat'!I37</f>
        <v>-400000</v>
      </c>
    </row>
    <row r="33" spans="1:8" x14ac:dyDescent="0.25">
      <c r="A33" s="71" t="s">
        <v>164</v>
      </c>
      <c r="B33" s="51">
        <f>'[1]CRA fin stat'!C39</f>
        <v>-56868</v>
      </c>
      <c r="C33" s="52">
        <v>0</v>
      </c>
      <c r="D33" s="52">
        <f>'[1]CRA fin stat'!E39</f>
        <v>0</v>
      </c>
      <c r="E33" s="53">
        <f t="shared" si="4"/>
        <v>-56868</v>
      </c>
      <c r="F33" s="51">
        <f>'[1]CRA fin stat'!G39</f>
        <v>0</v>
      </c>
      <c r="G33" s="54">
        <f>'[1]CRA fin stat'!H39</f>
        <v>0</v>
      </c>
      <c r="H33" s="55">
        <f>'[1]CRA fin stat'!I39</f>
        <v>0</v>
      </c>
    </row>
    <row r="34" spans="1:8" x14ac:dyDescent="0.25">
      <c r="A34" s="72" t="s">
        <v>232</v>
      </c>
      <c r="B34" s="53">
        <f>'[1]CRA fin stat'!C43</f>
        <v>0</v>
      </c>
      <c r="C34" s="53">
        <f>'[1]CRA fin stat'!D43</f>
        <v>0</v>
      </c>
      <c r="D34" s="53">
        <f>'[1]CRA fin stat'!E43</f>
        <v>0</v>
      </c>
      <c r="E34" s="53">
        <f>'[1]CRA fin stat'!F43</f>
        <v>0</v>
      </c>
      <c r="F34" s="53">
        <f>'[1]CRA fin stat'!G43</f>
        <v>0</v>
      </c>
      <c r="G34" s="73">
        <f>'[1]CRA fin stat'!H43</f>
        <v>0</v>
      </c>
      <c r="H34" s="55">
        <f>'[1]CRA fin stat'!I43</f>
        <v>0</v>
      </c>
    </row>
    <row r="35" spans="1:8" x14ac:dyDescent="0.25">
      <c r="A35" s="71" t="s">
        <v>165</v>
      </c>
      <c r="B35" s="51">
        <f>'[1]CRA fin stat'!C40</f>
        <v>68460</v>
      </c>
      <c r="C35" s="52">
        <v>0</v>
      </c>
      <c r="D35" s="52">
        <f>'[1]CRA fin stat'!E40</f>
        <v>0</v>
      </c>
      <c r="E35" s="53">
        <f t="shared" si="4"/>
        <v>68460</v>
      </c>
      <c r="F35" s="51">
        <f>'[1]CRA fin stat'!G40</f>
        <v>34740</v>
      </c>
      <c r="G35" s="54">
        <f>'[1]CRA fin stat'!H40</f>
        <v>0</v>
      </c>
      <c r="H35" s="55">
        <f>'[1]CRA fin stat'!I40</f>
        <v>0</v>
      </c>
    </row>
    <row r="36" spans="1:8" x14ac:dyDescent="0.25">
      <c r="A36" s="71" t="s">
        <v>166</v>
      </c>
      <c r="B36" s="51">
        <f>'[1]CRA fin stat'!C41</f>
        <v>-689911</v>
      </c>
      <c r="C36" s="52">
        <v>0</v>
      </c>
      <c r="D36" s="52">
        <f>'[1]CRA fin stat'!E41</f>
        <v>0</v>
      </c>
      <c r="E36" s="53">
        <f t="shared" si="4"/>
        <v>-689911</v>
      </c>
      <c r="F36" s="51">
        <f>'[1]CRA fin stat'!G41</f>
        <v>-698259</v>
      </c>
      <c r="G36" s="54">
        <f>'[1]CRA fin stat'!H41</f>
        <v>-498259</v>
      </c>
      <c r="H36" s="55">
        <f>'[1]CRA fin stat'!I41</f>
        <v>-498259</v>
      </c>
    </row>
    <row r="37" spans="1:8" x14ac:dyDescent="0.25">
      <c r="A37" s="88" t="s">
        <v>238</v>
      </c>
      <c r="B37" s="51">
        <f>'[1]CRA fin stat'!C42</f>
        <v>0</v>
      </c>
      <c r="C37" s="52">
        <v>0</v>
      </c>
      <c r="D37" s="52">
        <f>'[1]CRA fin stat'!E42</f>
        <v>0</v>
      </c>
      <c r="E37" s="53">
        <f>+B37+C37+D37</f>
        <v>0</v>
      </c>
      <c r="F37" s="51">
        <f>'[1]CRA fin stat'!G42</f>
        <v>-65925</v>
      </c>
      <c r="G37" s="54">
        <f>'[1]CRA fin stat'!H42</f>
        <v>-65689</v>
      </c>
      <c r="H37" s="55">
        <f>'[1]CRA fin stat'!I42</f>
        <v>0</v>
      </c>
    </row>
    <row r="38" spans="1:8" x14ac:dyDescent="0.25">
      <c r="A38" s="74" t="s">
        <v>233</v>
      </c>
      <c r="B38" s="53">
        <v>0</v>
      </c>
      <c r="C38" s="52">
        <v>-350000</v>
      </c>
      <c r="D38" s="52">
        <v>0</v>
      </c>
      <c r="E38" s="53">
        <f t="shared" si="4"/>
        <v>-350000</v>
      </c>
      <c r="F38" s="51">
        <f>'[1]CRA fin stat'!G44</f>
        <v>-350000</v>
      </c>
      <c r="G38" s="51">
        <f>'[1]CRA fin stat'!H44</f>
        <v>-350000</v>
      </c>
      <c r="H38" s="55">
        <f>'[1]CRA fin stat'!I44</f>
        <v>-400000</v>
      </c>
    </row>
    <row r="39" spans="1:8" x14ac:dyDescent="0.25">
      <c r="A39" s="68" t="s">
        <v>234</v>
      </c>
      <c r="B39" s="53">
        <f>'[1]CRA fin stat'!C46</f>
        <v>0</v>
      </c>
      <c r="C39" s="52">
        <v>0</v>
      </c>
      <c r="D39" s="52">
        <f>'[1]CRA fin stat'!E46</f>
        <v>0</v>
      </c>
      <c r="E39" s="53">
        <f t="shared" si="4"/>
        <v>0</v>
      </c>
      <c r="F39" s="51">
        <f>'[1]CRA fin stat'!G46</f>
        <v>0</v>
      </c>
      <c r="G39" s="54">
        <f>'[1]CRA fin stat'!H46</f>
        <v>0</v>
      </c>
      <c r="H39" s="55">
        <f>'[1]CRA fin stat'!I46</f>
        <v>0</v>
      </c>
    </row>
    <row r="40" spans="1:8" x14ac:dyDescent="0.25">
      <c r="A40" s="56" t="s">
        <v>182</v>
      </c>
      <c r="B40" s="59">
        <f>'[1]CRA fin stat'!C47</f>
        <v>-50000</v>
      </c>
      <c r="C40" s="58">
        <v>0</v>
      </c>
      <c r="D40" s="52">
        <f>'[1]CRA fin stat'!E47</f>
        <v>0</v>
      </c>
      <c r="E40" s="57">
        <f t="shared" si="4"/>
        <v>-50000</v>
      </c>
      <c r="F40" s="57">
        <f>'[1]CRA fin stat'!G47</f>
        <v>-50000</v>
      </c>
      <c r="G40" s="60">
        <f>'[1]CRA fin stat'!H47</f>
        <v>-50000</v>
      </c>
      <c r="H40" s="61">
        <f>'[1]CRA fin stat'!I47</f>
        <v>-50000</v>
      </c>
    </row>
    <row r="41" spans="1:8" x14ac:dyDescent="0.25">
      <c r="A41" s="75" t="s">
        <v>88</v>
      </c>
      <c r="B41" s="76">
        <f t="shared" ref="B41:D41" si="5">SUM(B28:B40)</f>
        <v>-11555710</v>
      </c>
      <c r="C41" s="76">
        <f t="shared" si="5"/>
        <v>-450000</v>
      </c>
      <c r="D41" s="76">
        <f t="shared" si="5"/>
        <v>0</v>
      </c>
      <c r="E41" s="76">
        <f>SUM(E28:E40)</f>
        <v>-12005710</v>
      </c>
      <c r="F41" s="76">
        <f t="shared" ref="F41:H41" si="6">SUM(F28:F40)</f>
        <v>-11786906</v>
      </c>
      <c r="G41" s="76">
        <f t="shared" si="6"/>
        <v>-11300540</v>
      </c>
      <c r="H41" s="89">
        <f t="shared" si="6"/>
        <v>-11251058</v>
      </c>
    </row>
    <row r="42" spans="1:8" ht="15" customHeight="1" x14ac:dyDescent="0.25">
      <c r="A42" s="68"/>
      <c r="B42" s="51"/>
      <c r="C42" s="52"/>
      <c r="D42" s="52"/>
      <c r="E42" s="53"/>
      <c r="F42" s="51"/>
      <c r="G42" s="54"/>
      <c r="H42" s="55"/>
    </row>
    <row r="43" spans="1:8" x14ac:dyDescent="0.25">
      <c r="A43" s="68" t="s">
        <v>235</v>
      </c>
      <c r="B43" s="51">
        <f>'[1]CRA fin stat'!C50</f>
        <v>-4387171</v>
      </c>
      <c r="C43" s="52">
        <f>C25</f>
        <v>-340770</v>
      </c>
      <c r="D43" s="52">
        <f>'[1]CRA fin stat'!E50</f>
        <v>0</v>
      </c>
      <c r="E43" s="53">
        <f>+B43+C43+D43</f>
        <v>-4727941</v>
      </c>
      <c r="F43" s="51">
        <f>'[1]CRA fin stat'!G50</f>
        <v>-6654979</v>
      </c>
      <c r="G43" s="54">
        <f>'[1]CRA fin stat'!H50</f>
        <v>-6659830</v>
      </c>
      <c r="H43" s="55">
        <f>'[1]CRA fin stat'!I50</f>
        <v>-6631708</v>
      </c>
    </row>
    <row r="44" spans="1:8" x14ac:dyDescent="0.25">
      <c r="A44" s="56" t="s">
        <v>236</v>
      </c>
      <c r="B44" s="57">
        <f>-B25</f>
        <v>325383</v>
      </c>
      <c r="C44" s="58">
        <f>-C25</f>
        <v>340770</v>
      </c>
      <c r="D44" s="58">
        <f>-D25</f>
        <v>72400</v>
      </c>
      <c r="E44" s="59">
        <f>-E25</f>
        <v>360953</v>
      </c>
      <c r="F44" s="57">
        <f>'[1]CRA fin stat'!G51</f>
        <v>-4851</v>
      </c>
      <c r="G44" s="60">
        <f>'[1]CRA fin stat'!H51</f>
        <v>28122</v>
      </c>
      <c r="H44" s="61">
        <f>'[1]CRA fin stat'!I51</f>
        <v>-22946</v>
      </c>
    </row>
    <row r="45" spans="1:8" ht="18" customHeight="1" thickBot="1" x14ac:dyDescent="0.3">
      <c r="A45" s="77" t="s">
        <v>237</v>
      </c>
      <c r="B45" s="78">
        <f t="shared" ref="B45:G45" si="7">SUM(B43:B44)</f>
        <v>-4061788</v>
      </c>
      <c r="C45" s="79">
        <f>SUM(C43:C44)</f>
        <v>0</v>
      </c>
      <c r="D45" s="79">
        <f t="shared" si="7"/>
        <v>72400</v>
      </c>
      <c r="E45" s="80">
        <f t="shared" si="7"/>
        <v>-4366988</v>
      </c>
      <c r="F45" s="78">
        <f t="shared" si="7"/>
        <v>-6659830</v>
      </c>
      <c r="G45" s="81">
        <f t="shared" si="7"/>
        <v>-6631708</v>
      </c>
      <c r="H45" s="82">
        <f>SUM(H43:H44)</f>
        <v>-6654654</v>
      </c>
    </row>
    <row r="46" spans="1:8" ht="15.75" thickBot="1" x14ac:dyDescent="0.3">
      <c r="A46" s="83"/>
      <c r="B46" s="84"/>
      <c r="C46" s="84"/>
      <c r="D46" s="84"/>
      <c r="E46" s="84"/>
      <c r="F46" s="84"/>
      <c r="G46" s="85"/>
      <c r="H46" s="8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view="pageBreakPreview" zoomScale="60" zoomScaleNormal="100" workbookViewId="0">
      <selection activeCell="B1" sqref="B1:W150"/>
    </sheetView>
  </sheetViews>
  <sheetFormatPr defaultRowHeight="15" x14ac:dyDescent="0.25"/>
  <cols>
    <col min="1" max="1" width="2.7109375" style="196" customWidth="1"/>
    <col min="2" max="2" width="9.140625" style="196"/>
    <col min="3" max="3" width="43.85546875" style="196" customWidth="1"/>
    <col min="4" max="4" width="5.140625" style="196" customWidth="1"/>
    <col min="5" max="5" width="9.85546875" style="196" customWidth="1"/>
    <col min="6" max="6" width="5.140625" style="196" customWidth="1"/>
    <col min="7" max="7" width="8.7109375" style="196" customWidth="1"/>
    <col min="8" max="8" width="5.140625" style="196" customWidth="1"/>
    <col min="9" max="9" width="9.85546875" style="196" customWidth="1"/>
    <col min="10" max="10" width="5.140625" style="196" customWidth="1"/>
    <col min="11" max="11" width="8.85546875" style="196" customWidth="1"/>
    <col min="12" max="12" width="5.140625" style="196" customWidth="1"/>
    <col min="13" max="13" width="8.7109375" style="196" customWidth="1"/>
    <col min="14" max="14" width="5.140625" style="196" customWidth="1"/>
    <col min="15" max="15" width="8" style="196" customWidth="1"/>
    <col min="16" max="16" width="5.140625" style="196" customWidth="1"/>
    <col min="17" max="17" width="10.140625" style="196" customWidth="1"/>
    <col min="18" max="18" width="5.140625" style="196" customWidth="1"/>
    <col min="19" max="19" width="10.85546875" style="196" customWidth="1"/>
    <col min="20" max="20" width="5.140625" style="196" customWidth="1"/>
    <col min="21" max="21" width="8" style="196" customWidth="1"/>
    <col min="22" max="22" width="5.140625" style="196" customWidth="1"/>
    <col min="23" max="23" width="9.140625" style="196" customWidth="1"/>
  </cols>
  <sheetData>
    <row r="1" spans="1:23" ht="15.75" x14ac:dyDescent="0.25">
      <c r="A1" s="194"/>
      <c r="B1" s="382" t="s">
        <v>244</v>
      </c>
      <c r="C1" s="383"/>
      <c r="D1" s="383"/>
      <c r="E1" s="383"/>
      <c r="F1" s="383"/>
      <c r="G1" s="383"/>
      <c r="H1" s="383"/>
      <c r="I1" s="383"/>
      <c r="J1" s="383"/>
      <c r="K1" s="383"/>
      <c r="L1" s="383"/>
      <c r="M1" s="383"/>
      <c r="N1" s="383"/>
      <c r="O1" s="383"/>
      <c r="P1" s="383"/>
      <c r="Q1" s="383"/>
      <c r="R1" s="383"/>
      <c r="S1" s="383"/>
      <c r="T1" s="383"/>
      <c r="U1" s="384" t="s">
        <v>369</v>
      </c>
      <c r="V1" s="383"/>
      <c r="W1" s="384"/>
    </row>
    <row r="2" spans="1:23" ht="16.5" thickBot="1" x14ac:dyDescent="0.3">
      <c r="A2" s="195"/>
      <c r="B2" s="385"/>
      <c r="C2" s="385"/>
      <c r="D2" s="385"/>
      <c r="E2" s="385"/>
      <c r="F2" s="385"/>
      <c r="G2" s="385"/>
      <c r="H2" s="385"/>
      <c r="I2" s="385"/>
      <c r="J2" s="385"/>
      <c r="K2" s="385"/>
      <c r="L2" s="385"/>
      <c r="M2" s="385"/>
      <c r="N2" s="385"/>
      <c r="O2" s="385"/>
      <c r="P2" s="385"/>
      <c r="Q2" s="385"/>
      <c r="R2" s="385"/>
      <c r="S2" s="385"/>
      <c r="T2" s="385"/>
      <c r="U2" s="385"/>
      <c r="V2" s="385"/>
      <c r="W2" s="385"/>
    </row>
    <row r="3" spans="1:23" ht="16.5" thickBot="1" x14ac:dyDescent="0.3">
      <c r="A3" s="194"/>
      <c r="B3" s="386" t="s">
        <v>245</v>
      </c>
      <c r="C3" s="387"/>
      <c r="D3" s="388"/>
      <c r="E3" s="389"/>
      <c r="F3" s="389"/>
      <c r="G3" s="389"/>
      <c r="H3" s="390"/>
      <c r="I3" s="390"/>
      <c r="J3" s="390"/>
      <c r="K3" s="390"/>
      <c r="L3" s="390"/>
      <c r="M3" s="390"/>
      <c r="N3" s="390"/>
      <c r="O3" s="390"/>
      <c r="P3" s="390"/>
      <c r="Q3" s="390"/>
      <c r="R3" s="390"/>
      <c r="S3" s="390"/>
      <c r="T3" s="390"/>
      <c r="U3" s="391"/>
      <c r="V3" s="390"/>
      <c r="W3" s="391"/>
    </row>
    <row r="4" spans="1:23" ht="16.5" thickBot="1" x14ac:dyDescent="0.3">
      <c r="A4" s="195"/>
      <c r="B4" s="392"/>
      <c r="C4" s="392"/>
      <c r="D4" s="393"/>
      <c r="E4" s="394"/>
      <c r="F4" s="393"/>
      <c r="G4" s="394"/>
      <c r="H4" s="394"/>
      <c r="I4" s="394"/>
      <c r="J4" s="394"/>
      <c r="K4" s="394"/>
      <c r="L4" s="394"/>
      <c r="M4" s="394"/>
      <c r="N4" s="394"/>
      <c r="O4" s="394"/>
      <c r="P4" s="394"/>
      <c r="Q4" s="394"/>
      <c r="R4" s="394"/>
      <c r="S4" s="394"/>
      <c r="T4" s="394"/>
      <c r="U4" s="395"/>
      <c r="V4" s="394"/>
      <c r="W4" s="395"/>
    </row>
    <row r="5" spans="1:23" ht="15.75" x14ac:dyDescent="0.25">
      <c r="B5" s="396"/>
      <c r="C5" s="397"/>
      <c r="D5" s="448" t="s">
        <v>209</v>
      </c>
      <c r="E5" s="449"/>
      <c r="F5" s="448" t="s">
        <v>246</v>
      </c>
      <c r="G5" s="449"/>
      <c r="H5" s="448" t="s">
        <v>247</v>
      </c>
      <c r="I5" s="449"/>
      <c r="J5" s="448" t="s">
        <v>248</v>
      </c>
      <c r="K5" s="449"/>
      <c r="L5" s="448" t="s">
        <v>210</v>
      </c>
      <c r="M5" s="449"/>
      <c r="N5" s="448" t="s">
        <v>249</v>
      </c>
      <c r="O5" s="449"/>
      <c r="P5" s="448" t="s">
        <v>250</v>
      </c>
      <c r="Q5" s="449"/>
      <c r="R5" s="448" t="s">
        <v>251</v>
      </c>
      <c r="S5" s="449"/>
      <c r="T5" s="448" t="s">
        <v>252</v>
      </c>
      <c r="U5" s="449"/>
      <c r="V5" s="448" t="s">
        <v>252</v>
      </c>
      <c r="W5" s="449"/>
    </row>
    <row r="6" spans="1:23" ht="15.75" x14ac:dyDescent="0.25">
      <c r="B6" s="396" t="s">
        <v>253</v>
      </c>
      <c r="C6" s="397"/>
      <c r="D6" s="446" t="s">
        <v>254</v>
      </c>
      <c r="E6" s="447"/>
      <c r="F6" s="446" t="s">
        <v>255</v>
      </c>
      <c r="G6" s="447"/>
      <c r="H6" s="446" t="s">
        <v>256</v>
      </c>
      <c r="I6" s="447"/>
      <c r="J6" s="446" t="s">
        <v>257</v>
      </c>
      <c r="K6" s="447"/>
      <c r="L6" s="446" t="s">
        <v>258</v>
      </c>
      <c r="M6" s="447"/>
      <c r="N6" s="446" t="s">
        <v>259</v>
      </c>
      <c r="O6" s="447"/>
      <c r="P6" s="446" t="s">
        <v>260</v>
      </c>
      <c r="Q6" s="447"/>
      <c r="R6" s="446" t="s">
        <v>260</v>
      </c>
      <c r="S6" s="447"/>
      <c r="T6" s="446" t="s">
        <v>260</v>
      </c>
      <c r="U6" s="447"/>
      <c r="V6" s="446" t="s">
        <v>260</v>
      </c>
      <c r="W6" s="447"/>
    </row>
    <row r="7" spans="1:23" ht="15.75" x14ac:dyDescent="0.25">
      <c r="B7" s="396" t="s">
        <v>261</v>
      </c>
      <c r="C7" s="397" t="s">
        <v>262</v>
      </c>
      <c r="D7" s="446" t="s">
        <v>205</v>
      </c>
      <c r="E7" s="447"/>
      <c r="F7" s="446" t="s">
        <v>263</v>
      </c>
      <c r="G7" s="447"/>
      <c r="H7" s="446" t="s">
        <v>264</v>
      </c>
      <c r="I7" s="447"/>
      <c r="J7" s="446" t="s">
        <v>213</v>
      </c>
      <c r="K7" s="447"/>
      <c r="L7" s="446" t="s">
        <v>265</v>
      </c>
      <c r="M7" s="447"/>
      <c r="N7" s="446" t="s">
        <v>266</v>
      </c>
      <c r="O7" s="447"/>
      <c r="P7" s="446" t="s">
        <v>205</v>
      </c>
      <c r="Q7" s="447"/>
      <c r="R7" s="446" t="s">
        <v>206</v>
      </c>
      <c r="S7" s="447"/>
      <c r="T7" s="446" t="s">
        <v>207</v>
      </c>
      <c r="U7" s="447"/>
      <c r="V7" s="446" t="s">
        <v>208</v>
      </c>
      <c r="W7" s="447"/>
    </row>
    <row r="8" spans="1:23" ht="16.5" thickBot="1" x14ac:dyDescent="0.3">
      <c r="B8" s="398"/>
      <c r="C8" s="399"/>
      <c r="D8" s="450" t="s">
        <v>64</v>
      </c>
      <c r="E8" s="451"/>
      <c r="F8" s="450" t="s">
        <v>64</v>
      </c>
      <c r="G8" s="451"/>
      <c r="H8" s="450" t="s">
        <v>64</v>
      </c>
      <c r="I8" s="451"/>
      <c r="J8" s="450" t="s">
        <v>64</v>
      </c>
      <c r="K8" s="451"/>
      <c r="L8" s="450" t="s">
        <v>64</v>
      </c>
      <c r="M8" s="451"/>
      <c r="N8" s="450" t="s">
        <v>64</v>
      </c>
      <c r="O8" s="451"/>
      <c r="P8" s="450" t="s">
        <v>64</v>
      </c>
      <c r="Q8" s="451"/>
      <c r="R8" s="450" t="s">
        <v>64</v>
      </c>
      <c r="S8" s="451"/>
      <c r="T8" s="450" t="s">
        <v>64</v>
      </c>
      <c r="U8" s="451"/>
      <c r="V8" s="450" t="s">
        <v>64</v>
      </c>
      <c r="W8" s="451"/>
    </row>
    <row r="9" spans="1:23" ht="15.75" x14ac:dyDescent="0.25">
      <c r="B9" s="400">
        <v>7601</v>
      </c>
      <c r="C9" s="401" t="s">
        <v>267</v>
      </c>
      <c r="D9" s="452">
        <v>0</v>
      </c>
      <c r="E9" s="452"/>
      <c r="F9" s="452">
        <v>55000</v>
      </c>
      <c r="G9" s="452"/>
      <c r="H9" s="452">
        <v>-55000</v>
      </c>
      <c r="I9" s="452"/>
      <c r="J9" s="453">
        <v>0</v>
      </c>
      <c r="K9" s="454"/>
      <c r="L9" s="452">
        <v>0</v>
      </c>
      <c r="M9" s="452"/>
      <c r="N9" s="452">
        <v>0</v>
      </c>
      <c r="O9" s="452"/>
      <c r="P9" s="452">
        <v>0</v>
      </c>
      <c r="Q9" s="452"/>
      <c r="R9" s="455">
        <v>55000</v>
      </c>
      <c r="S9" s="455"/>
      <c r="T9" s="452">
        <v>0</v>
      </c>
      <c r="U9" s="452"/>
      <c r="V9" s="452">
        <v>0</v>
      </c>
      <c r="W9" s="452"/>
    </row>
    <row r="10" spans="1:23" ht="15.75" x14ac:dyDescent="0.25">
      <c r="B10" s="402">
        <v>7602</v>
      </c>
      <c r="C10" s="403" t="s">
        <v>268</v>
      </c>
      <c r="D10" s="456">
        <v>0</v>
      </c>
      <c r="E10" s="457"/>
      <c r="F10" s="456">
        <v>89805</v>
      </c>
      <c r="G10" s="457"/>
      <c r="H10" s="455">
        <v>-76161</v>
      </c>
      <c r="I10" s="455"/>
      <c r="J10" s="456">
        <v>13644</v>
      </c>
      <c r="K10" s="458"/>
      <c r="L10" s="455">
        <v>-6144</v>
      </c>
      <c r="M10" s="455"/>
      <c r="N10" s="455">
        <v>6500</v>
      </c>
      <c r="O10" s="455"/>
      <c r="P10" s="455">
        <v>7500</v>
      </c>
      <c r="Q10" s="455"/>
      <c r="R10" s="455">
        <v>82305</v>
      </c>
      <c r="S10" s="455"/>
      <c r="T10" s="455">
        <v>0</v>
      </c>
      <c r="U10" s="455"/>
      <c r="V10" s="455">
        <v>0</v>
      </c>
      <c r="W10" s="455"/>
    </row>
    <row r="11" spans="1:23" ht="15.75" x14ac:dyDescent="0.25">
      <c r="B11" s="402">
        <v>7604</v>
      </c>
      <c r="C11" s="403" t="s">
        <v>269</v>
      </c>
      <c r="D11" s="456">
        <v>10000</v>
      </c>
      <c r="E11" s="457"/>
      <c r="F11" s="456">
        <v>0</v>
      </c>
      <c r="G11" s="457"/>
      <c r="H11" s="456">
        <v>0</v>
      </c>
      <c r="I11" s="457"/>
      <c r="J11" s="456">
        <v>10000</v>
      </c>
      <c r="K11" s="458"/>
      <c r="L11" s="455">
        <v>0</v>
      </c>
      <c r="M11" s="455"/>
      <c r="N11" s="455">
        <v>10000</v>
      </c>
      <c r="O11" s="455"/>
      <c r="P11" s="455">
        <v>10000</v>
      </c>
      <c r="Q11" s="455"/>
      <c r="R11" s="455">
        <v>10000</v>
      </c>
      <c r="S11" s="455"/>
      <c r="T11" s="455">
        <v>10000</v>
      </c>
      <c r="U11" s="455"/>
      <c r="V11" s="455">
        <v>10000</v>
      </c>
      <c r="W11" s="455"/>
    </row>
    <row r="12" spans="1:23" ht="15.75" x14ac:dyDescent="0.25">
      <c r="B12" s="402">
        <v>7610</v>
      </c>
      <c r="C12" s="403" t="s">
        <v>270</v>
      </c>
      <c r="D12" s="456">
        <v>0</v>
      </c>
      <c r="E12" s="457"/>
      <c r="F12" s="456">
        <v>3000</v>
      </c>
      <c r="G12" s="457"/>
      <c r="H12" s="456">
        <v>0</v>
      </c>
      <c r="I12" s="457"/>
      <c r="J12" s="456">
        <v>3000</v>
      </c>
      <c r="K12" s="458"/>
      <c r="L12" s="455">
        <v>0</v>
      </c>
      <c r="M12" s="455"/>
      <c r="N12" s="455">
        <v>813.7</v>
      </c>
      <c r="O12" s="455"/>
      <c r="P12" s="455">
        <v>3000</v>
      </c>
      <c r="Q12" s="455"/>
      <c r="R12" s="455">
        <v>0</v>
      </c>
      <c r="S12" s="455"/>
      <c r="T12" s="455">
        <v>0</v>
      </c>
      <c r="U12" s="455"/>
      <c r="V12" s="455">
        <v>0</v>
      </c>
      <c r="W12" s="455"/>
    </row>
    <row r="13" spans="1:23" ht="15.75" x14ac:dyDescent="0.25">
      <c r="B13" s="402">
        <v>7614</v>
      </c>
      <c r="C13" s="403" t="s">
        <v>271</v>
      </c>
      <c r="D13" s="456">
        <v>150000</v>
      </c>
      <c r="E13" s="457"/>
      <c r="F13" s="456">
        <v>5985</v>
      </c>
      <c r="G13" s="457"/>
      <c r="H13" s="456">
        <v>0</v>
      </c>
      <c r="I13" s="457"/>
      <c r="J13" s="456">
        <v>155985</v>
      </c>
      <c r="K13" s="458"/>
      <c r="L13" s="455">
        <v>0</v>
      </c>
      <c r="M13" s="455"/>
      <c r="N13" s="455">
        <v>100119.29</v>
      </c>
      <c r="O13" s="455"/>
      <c r="P13" s="455">
        <v>155985</v>
      </c>
      <c r="Q13" s="455"/>
      <c r="R13" s="455">
        <v>0</v>
      </c>
      <c r="S13" s="455"/>
      <c r="T13" s="455">
        <v>0</v>
      </c>
      <c r="U13" s="455"/>
      <c r="V13" s="455">
        <v>0</v>
      </c>
      <c r="W13" s="455"/>
    </row>
    <row r="14" spans="1:23" ht="15.75" x14ac:dyDescent="0.25">
      <c r="B14" s="402">
        <v>7630</v>
      </c>
      <c r="C14" s="403" t="s">
        <v>24</v>
      </c>
      <c r="D14" s="456">
        <v>35000</v>
      </c>
      <c r="E14" s="457"/>
      <c r="F14" s="456">
        <v>10000</v>
      </c>
      <c r="G14" s="457"/>
      <c r="H14" s="456">
        <v>-20422</v>
      </c>
      <c r="I14" s="457"/>
      <c r="J14" s="456">
        <v>24578</v>
      </c>
      <c r="K14" s="458"/>
      <c r="L14" s="456">
        <v>0</v>
      </c>
      <c r="M14" s="457"/>
      <c r="N14" s="455">
        <v>23407.47</v>
      </c>
      <c r="O14" s="455"/>
      <c r="P14" s="455">
        <v>24578</v>
      </c>
      <c r="Q14" s="455"/>
      <c r="R14" s="455">
        <v>62344</v>
      </c>
      <c r="S14" s="455"/>
      <c r="T14" s="455">
        <v>35000</v>
      </c>
      <c r="U14" s="455"/>
      <c r="V14" s="455">
        <v>35000</v>
      </c>
      <c r="W14" s="455"/>
    </row>
    <row r="15" spans="1:23" ht="15.75" x14ac:dyDescent="0.25">
      <c r="B15" s="402">
        <v>7655</v>
      </c>
      <c r="C15" s="403" t="s">
        <v>272</v>
      </c>
      <c r="D15" s="456">
        <v>5000</v>
      </c>
      <c r="E15" s="457"/>
      <c r="F15" s="456">
        <v>0</v>
      </c>
      <c r="G15" s="457"/>
      <c r="H15" s="456">
        <v>5000</v>
      </c>
      <c r="I15" s="457"/>
      <c r="J15" s="456">
        <v>10000</v>
      </c>
      <c r="K15" s="458"/>
      <c r="L15" s="455">
        <v>0</v>
      </c>
      <c r="M15" s="455"/>
      <c r="N15" s="455">
        <v>220</v>
      </c>
      <c r="O15" s="455"/>
      <c r="P15" s="455">
        <v>10000</v>
      </c>
      <c r="Q15" s="455"/>
      <c r="R15" s="455">
        <v>5000</v>
      </c>
      <c r="S15" s="455"/>
      <c r="T15" s="455">
        <v>5000</v>
      </c>
      <c r="U15" s="455"/>
      <c r="V15" s="455">
        <v>5000</v>
      </c>
      <c r="W15" s="455"/>
    </row>
    <row r="16" spans="1:23" ht="15.75" x14ac:dyDescent="0.25">
      <c r="B16" s="402">
        <v>7662</v>
      </c>
      <c r="C16" s="403" t="s">
        <v>273</v>
      </c>
      <c r="D16" s="456">
        <v>1000000</v>
      </c>
      <c r="E16" s="457"/>
      <c r="F16" s="456">
        <v>0</v>
      </c>
      <c r="G16" s="457"/>
      <c r="H16" s="456">
        <v>-1000000</v>
      </c>
      <c r="I16" s="457"/>
      <c r="J16" s="456">
        <v>0</v>
      </c>
      <c r="K16" s="458"/>
      <c r="L16" s="455">
        <v>0</v>
      </c>
      <c r="M16" s="455"/>
      <c r="N16" s="455">
        <v>0</v>
      </c>
      <c r="O16" s="455"/>
      <c r="P16" s="455">
        <v>0</v>
      </c>
      <c r="Q16" s="455"/>
      <c r="R16" s="455">
        <v>1000000</v>
      </c>
      <c r="S16" s="455"/>
      <c r="T16" s="455">
        <v>0</v>
      </c>
      <c r="U16" s="455"/>
      <c r="V16" s="455">
        <v>0</v>
      </c>
      <c r="W16" s="455"/>
    </row>
    <row r="17" spans="2:23" ht="15.75" x14ac:dyDescent="0.25">
      <c r="B17" s="402">
        <v>7666</v>
      </c>
      <c r="C17" s="403" t="s">
        <v>274</v>
      </c>
      <c r="D17" s="456">
        <v>0</v>
      </c>
      <c r="E17" s="457"/>
      <c r="F17" s="456">
        <v>10000</v>
      </c>
      <c r="G17" s="457"/>
      <c r="H17" s="456">
        <v>0</v>
      </c>
      <c r="I17" s="457"/>
      <c r="J17" s="456">
        <v>10000</v>
      </c>
      <c r="K17" s="458"/>
      <c r="L17" s="455">
        <v>0</v>
      </c>
      <c r="M17" s="455"/>
      <c r="N17" s="455">
        <v>0</v>
      </c>
      <c r="O17" s="455"/>
      <c r="P17" s="455">
        <v>10000</v>
      </c>
      <c r="Q17" s="455"/>
      <c r="R17" s="455">
        <v>0</v>
      </c>
      <c r="S17" s="455"/>
      <c r="T17" s="455">
        <v>0</v>
      </c>
      <c r="U17" s="455"/>
      <c r="V17" s="455">
        <v>0</v>
      </c>
      <c r="W17" s="455"/>
    </row>
    <row r="18" spans="2:23" ht="15.75" x14ac:dyDescent="0.25">
      <c r="B18" s="402">
        <v>7720</v>
      </c>
      <c r="C18" s="403" t="s">
        <v>275</v>
      </c>
      <c r="D18" s="456">
        <v>0</v>
      </c>
      <c r="E18" s="457"/>
      <c r="F18" s="456">
        <v>17400</v>
      </c>
      <c r="G18" s="457"/>
      <c r="H18" s="456">
        <v>-14538</v>
      </c>
      <c r="I18" s="457"/>
      <c r="J18" s="456">
        <v>2862</v>
      </c>
      <c r="K18" s="458"/>
      <c r="L18" s="455">
        <v>0</v>
      </c>
      <c r="M18" s="455"/>
      <c r="N18" s="455">
        <v>2862</v>
      </c>
      <c r="O18" s="455"/>
      <c r="P18" s="455">
        <v>2862</v>
      </c>
      <c r="Q18" s="455"/>
      <c r="R18" s="455">
        <v>17388</v>
      </c>
      <c r="S18" s="455"/>
      <c r="T18" s="455">
        <v>0</v>
      </c>
      <c r="U18" s="455"/>
      <c r="V18" s="455">
        <v>0</v>
      </c>
      <c r="W18" s="455"/>
    </row>
    <row r="19" spans="2:23" ht="15.75" x14ac:dyDescent="0.25">
      <c r="B19" s="402">
        <v>7721</v>
      </c>
      <c r="C19" s="403" t="s">
        <v>276</v>
      </c>
      <c r="D19" s="456">
        <v>0</v>
      </c>
      <c r="E19" s="457"/>
      <c r="F19" s="456">
        <v>155000</v>
      </c>
      <c r="G19" s="457"/>
      <c r="H19" s="456">
        <v>-44125</v>
      </c>
      <c r="I19" s="457"/>
      <c r="J19" s="456">
        <v>110875</v>
      </c>
      <c r="K19" s="458"/>
      <c r="L19" s="455">
        <v>-10000</v>
      </c>
      <c r="M19" s="455"/>
      <c r="N19" s="455">
        <v>44275.86</v>
      </c>
      <c r="O19" s="455"/>
      <c r="P19" s="455">
        <v>100875</v>
      </c>
      <c r="Q19" s="455"/>
      <c r="R19" s="455">
        <v>50000</v>
      </c>
      <c r="S19" s="455"/>
      <c r="T19" s="455">
        <v>0</v>
      </c>
      <c r="U19" s="455"/>
      <c r="V19" s="455">
        <v>0</v>
      </c>
      <c r="W19" s="455"/>
    </row>
    <row r="20" spans="2:23" ht="15.75" x14ac:dyDescent="0.25">
      <c r="B20" s="402">
        <v>7781</v>
      </c>
      <c r="C20" s="403" t="s">
        <v>277</v>
      </c>
      <c r="D20" s="456">
        <v>0</v>
      </c>
      <c r="E20" s="457"/>
      <c r="F20" s="456">
        <v>0</v>
      </c>
      <c r="G20" s="457"/>
      <c r="H20" s="456">
        <v>11570</v>
      </c>
      <c r="I20" s="457"/>
      <c r="J20" s="456">
        <v>11570</v>
      </c>
      <c r="K20" s="458"/>
      <c r="L20" s="455">
        <v>0</v>
      </c>
      <c r="M20" s="455"/>
      <c r="N20" s="455">
        <v>2606.86</v>
      </c>
      <c r="O20" s="455"/>
      <c r="P20" s="455">
        <v>11570</v>
      </c>
      <c r="Q20" s="455"/>
      <c r="R20" s="455">
        <v>0</v>
      </c>
      <c r="S20" s="455"/>
      <c r="T20" s="455">
        <v>0</v>
      </c>
      <c r="U20" s="455"/>
      <c r="V20" s="455">
        <v>0</v>
      </c>
      <c r="W20" s="455"/>
    </row>
    <row r="21" spans="2:23" ht="15.75" x14ac:dyDescent="0.25">
      <c r="B21" s="402">
        <v>7785</v>
      </c>
      <c r="C21" s="403" t="s">
        <v>278</v>
      </c>
      <c r="D21" s="456">
        <v>0</v>
      </c>
      <c r="E21" s="457"/>
      <c r="F21" s="456">
        <v>79000</v>
      </c>
      <c r="G21" s="457"/>
      <c r="H21" s="456">
        <v>-40000</v>
      </c>
      <c r="I21" s="457"/>
      <c r="J21" s="456">
        <v>39000</v>
      </c>
      <c r="K21" s="458"/>
      <c r="L21" s="455">
        <v>-15000</v>
      </c>
      <c r="M21" s="455"/>
      <c r="N21" s="455">
        <v>8466.1</v>
      </c>
      <c r="O21" s="455"/>
      <c r="P21" s="455">
        <v>24000</v>
      </c>
      <c r="Q21" s="455"/>
      <c r="R21" s="455">
        <v>145000</v>
      </c>
      <c r="S21" s="455"/>
      <c r="T21" s="455">
        <v>0</v>
      </c>
      <c r="U21" s="455"/>
      <c r="V21" s="455">
        <v>0</v>
      </c>
      <c r="W21" s="455"/>
    </row>
    <row r="22" spans="2:23" ht="15.75" x14ac:dyDescent="0.25">
      <c r="B22" s="402">
        <v>7792</v>
      </c>
      <c r="C22" s="403" t="s">
        <v>279</v>
      </c>
      <c r="D22" s="456">
        <v>75000</v>
      </c>
      <c r="E22" s="457"/>
      <c r="F22" s="456">
        <v>0</v>
      </c>
      <c r="G22" s="457"/>
      <c r="H22" s="456">
        <v>0</v>
      </c>
      <c r="I22" s="457"/>
      <c r="J22" s="456">
        <v>75000</v>
      </c>
      <c r="K22" s="458"/>
      <c r="L22" s="455">
        <v>0</v>
      </c>
      <c r="M22" s="455"/>
      <c r="N22" s="455">
        <v>55586.48</v>
      </c>
      <c r="O22" s="455"/>
      <c r="P22" s="455">
        <v>75000</v>
      </c>
      <c r="Q22" s="455"/>
      <c r="R22" s="455">
        <v>75000</v>
      </c>
      <c r="S22" s="455"/>
      <c r="T22" s="455">
        <v>50000</v>
      </c>
      <c r="U22" s="455"/>
      <c r="V22" s="455">
        <v>50000</v>
      </c>
      <c r="W22" s="455"/>
    </row>
    <row r="23" spans="2:23" ht="15.75" x14ac:dyDescent="0.25">
      <c r="B23" s="402">
        <v>7816</v>
      </c>
      <c r="C23" s="403" t="s">
        <v>280</v>
      </c>
      <c r="D23" s="456">
        <v>60000</v>
      </c>
      <c r="E23" s="457"/>
      <c r="F23" s="456">
        <v>0</v>
      </c>
      <c r="G23" s="457"/>
      <c r="H23" s="456">
        <v>45911</v>
      </c>
      <c r="I23" s="457"/>
      <c r="J23" s="456">
        <v>105911</v>
      </c>
      <c r="K23" s="458"/>
      <c r="L23" s="455">
        <v>0</v>
      </c>
      <c r="M23" s="455"/>
      <c r="N23" s="455">
        <v>30968.78</v>
      </c>
      <c r="O23" s="455"/>
      <c r="P23" s="455">
        <v>105911</v>
      </c>
      <c r="Q23" s="455"/>
      <c r="R23" s="455">
        <v>85000</v>
      </c>
      <c r="S23" s="455"/>
      <c r="T23" s="455">
        <v>60000</v>
      </c>
      <c r="U23" s="455"/>
      <c r="V23" s="455">
        <v>60000</v>
      </c>
      <c r="W23" s="455"/>
    </row>
    <row r="24" spans="2:23" ht="15.75" x14ac:dyDescent="0.25">
      <c r="B24" s="402">
        <v>7834</v>
      </c>
      <c r="C24" s="403" t="s">
        <v>281</v>
      </c>
      <c r="D24" s="456">
        <v>50000</v>
      </c>
      <c r="E24" s="457"/>
      <c r="F24" s="456">
        <v>26110</v>
      </c>
      <c r="G24" s="457"/>
      <c r="H24" s="456">
        <v>80510</v>
      </c>
      <c r="I24" s="457"/>
      <c r="J24" s="456">
        <v>156620</v>
      </c>
      <c r="K24" s="458"/>
      <c r="L24" s="455">
        <v>0</v>
      </c>
      <c r="M24" s="455"/>
      <c r="N24" s="455">
        <v>121894.79</v>
      </c>
      <c r="O24" s="455"/>
      <c r="P24" s="455">
        <v>156620</v>
      </c>
      <c r="Q24" s="455"/>
      <c r="R24" s="455">
        <v>50000</v>
      </c>
      <c r="S24" s="455"/>
      <c r="T24" s="455">
        <v>50000</v>
      </c>
      <c r="U24" s="455"/>
      <c r="V24" s="455">
        <v>50000</v>
      </c>
      <c r="W24" s="455"/>
    </row>
    <row r="25" spans="2:23" ht="15.75" x14ac:dyDescent="0.25">
      <c r="B25" s="402">
        <v>7880</v>
      </c>
      <c r="C25" s="403" t="s">
        <v>282</v>
      </c>
      <c r="D25" s="456">
        <v>0</v>
      </c>
      <c r="E25" s="457"/>
      <c r="F25" s="456">
        <v>402950</v>
      </c>
      <c r="G25" s="457"/>
      <c r="H25" s="456">
        <v>-402950</v>
      </c>
      <c r="I25" s="457"/>
      <c r="J25" s="456">
        <v>0</v>
      </c>
      <c r="K25" s="458"/>
      <c r="L25" s="455">
        <v>0</v>
      </c>
      <c r="M25" s="455"/>
      <c r="N25" s="455">
        <v>4724</v>
      </c>
      <c r="O25" s="455"/>
      <c r="P25" s="455">
        <v>0</v>
      </c>
      <c r="Q25" s="455"/>
      <c r="R25" s="455">
        <v>402950</v>
      </c>
      <c r="S25" s="455"/>
      <c r="T25" s="455">
        <v>0</v>
      </c>
      <c r="U25" s="455"/>
      <c r="V25" s="455">
        <v>0</v>
      </c>
      <c r="W25" s="455"/>
    </row>
    <row r="26" spans="2:23" ht="15.75" x14ac:dyDescent="0.25">
      <c r="B26" s="402">
        <v>7904</v>
      </c>
      <c r="C26" s="403" t="s">
        <v>283</v>
      </c>
      <c r="D26" s="456">
        <v>0</v>
      </c>
      <c r="E26" s="457"/>
      <c r="F26" s="456">
        <v>0</v>
      </c>
      <c r="G26" s="457"/>
      <c r="H26" s="456">
        <v>0</v>
      </c>
      <c r="I26" s="457"/>
      <c r="J26" s="456">
        <v>0</v>
      </c>
      <c r="K26" s="458"/>
      <c r="L26" s="455">
        <v>0</v>
      </c>
      <c r="M26" s="455"/>
      <c r="N26" s="455">
        <v>0</v>
      </c>
      <c r="O26" s="455"/>
      <c r="P26" s="455">
        <v>0</v>
      </c>
      <c r="Q26" s="455"/>
      <c r="R26" s="455">
        <v>25000</v>
      </c>
      <c r="S26" s="455"/>
      <c r="T26" s="455">
        <v>0</v>
      </c>
      <c r="U26" s="455"/>
      <c r="V26" s="455">
        <v>0</v>
      </c>
      <c r="W26" s="455"/>
    </row>
    <row r="27" spans="2:23" ht="15.75" x14ac:dyDescent="0.25">
      <c r="B27" s="402">
        <v>7906</v>
      </c>
      <c r="C27" s="403" t="s">
        <v>284</v>
      </c>
      <c r="D27" s="456">
        <v>0</v>
      </c>
      <c r="E27" s="457"/>
      <c r="F27" s="456">
        <v>0</v>
      </c>
      <c r="G27" s="457"/>
      <c r="H27" s="456">
        <v>0</v>
      </c>
      <c r="I27" s="457"/>
      <c r="J27" s="456">
        <v>0</v>
      </c>
      <c r="K27" s="458"/>
      <c r="L27" s="455">
        <v>0</v>
      </c>
      <c r="M27" s="455"/>
      <c r="N27" s="455">
        <v>-295</v>
      </c>
      <c r="O27" s="455"/>
      <c r="P27" s="455">
        <v>0</v>
      </c>
      <c r="Q27" s="455"/>
      <c r="R27" s="455">
        <v>0</v>
      </c>
      <c r="S27" s="455"/>
      <c r="T27" s="455">
        <v>0</v>
      </c>
      <c r="U27" s="455"/>
      <c r="V27" s="455">
        <v>0</v>
      </c>
      <c r="W27" s="455"/>
    </row>
    <row r="28" spans="2:23" ht="15.75" x14ac:dyDescent="0.25">
      <c r="B28" s="402">
        <v>7924</v>
      </c>
      <c r="C28" s="403" t="s">
        <v>285</v>
      </c>
      <c r="D28" s="456">
        <v>0</v>
      </c>
      <c r="E28" s="457"/>
      <c r="F28" s="456">
        <v>9975</v>
      </c>
      <c r="G28" s="457"/>
      <c r="H28" s="456">
        <v>1600</v>
      </c>
      <c r="I28" s="457"/>
      <c r="J28" s="456">
        <v>11575</v>
      </c>
      <c r="K28" s="458"/>
      <c r="L28" s="455">
        <v>0</v>
      </c>
      <c r="M28" s="455"/>
      <c r="N28" s="455">
        <v>11162.35</v>
      </c>
      <c r="O28" s="455"/>
      <c r="P28" s="455">
        <v>11575</v>
      </c>
      <c r="Q28" s="455"/>
      <c r="R28" s="455">
        <v>0</v>
      </c>
      <c r="S28" s="455"/>
      <c r="T28" s="455">
        <v>0</v>
      </c>
      <c r="U28" s="455"/>
      <c r="V28" s="455">
        <v>0</v>
      </c>
      <c r="W28" s="455"/>
    </row>
    <row r="29" spans="2:23" ht="15.75" x14ac:dyDescent="0.25">
      <c r="B29" s="402">
        <v>7925</v>
      </c>
      <c r="C29" s="403" t="s">
        <v>286</v>
      </c>
      <c r="D29" s="456">
        <v>200000</v>
      </c>
      <c r="E29" s="457"/>
      <c r="F29" s="456">
        <v>200000</v>
      </c>
      <c r="G29" s="457"/>
      <c r="H29" s="456">
        <v>0</v>
      </c>
      <c r="I29" s="457"/>
      <c r="J29" s="456">
        <v>400000</v>
      </c>
      <c r="K29" s="458"/>
      <c r="L29" s="455">
        <v>0</v>
      </c>
      <c r="M29" s="455"/>
      <c r="N29" s="455">
        <v>180905.65</v>
      </c>
      <c r="O29" s="455"/>
      <c r="P29" s="455">
        <v>400000</v>
      </c>
      <c r="Q29" s="455"/>
      <c r="R29" s="455">
        <v>200000</v>
      </c>
      <c r="S29" s="455"/>
      <c r="T29" s="455">
        <v>100000</v>
      </c>
      <c r="U29" s="455"/>
      <c r="V29" s="455">
        <v>100000</v>
      </c>
      <c r="W29" s="455"/>
    </row>
    <row r="30" spans="2:23" ht="15.75" x14ac:dyDescent="0.25">
      <c r="B30" s="402">
        <v>7926</v>
      </c>
      <c r="C30" s="403" t="s">
        <v>287</v>
      </c>
      <c r="D30" s="456">
        <v>0</v>
      </c>
      <c r="E30" s="457"/>
      <c r="F30" s="456">
        <v>102320</v>
      </c>
      <c r="G30" s="457"/>
      <c r="H30" s="456">
        <v>-102320</v>
      </c>
      <c r="I30" s="457"/>
      <c r="J30" s="456">
        <v>0</v>
      </c>
      <c r="K30" s="458"/>
      <c r="L30" s="455">
        <v>0</v>
      </c>
      <c r="M30" s="455"/>
      <c r="N30" s="455">
        <v>0</v>
      </c>
      <c r="O30" s="455"/>
      <c r="P30" s="455">
        <v>0</v>
      </c>
      <c r="Q30" s="455"/>
      <c r="R30" s="455">
        <v>102320</v>
      </c>
      <c r="S30" s="455"/>
      <c r="T30" s="455">
        <v>0</v>
      </c>
      <c r="U30" s="455"/>
      <c r="V30" s="455">
        <v>0</v>
      </c>
      <c r="W30" s="455"/>
    </row>
    <row r="31" spans="2:23" ht="15.75" x14ac:dyDescent="0.25">
      <c r="B31" s="402">
        <v>7927</v>
      </c>
      <c r="C31" s="403" t="s">
        <v>288</v>
      </c>
      <c r="D31" s="456">
        <v>0</v>
      </c>
      <c r="E31" s="457"/>
      <c r="F31" s="456">
        <v>0</v>
      </c>
      <c r="G31" s="457"/>
      <c r="H31" s="456">
        <v>0</v>
      </c>
      <c r="I31" s="457"/>
      <c r="J31" s="456">
        <v>0</v>
      </c>
      <c r="K31" s="458"/>
      <c r="L31" s="455">
        <v>0</v>
      </c>
      <c r="M31" s="455"/>
      <c r="N31" s="455">
        <v>0</v>
      </c>
      <c r="O31" s="455"/>
      <c r="P31" s="455">
        <v>0</v>
      </c>
      <c r="Q31" s="455"/>
      <c r="R31" s="455">
        <v>0</v>
      </c>
      <c r="S31" s="455"/>
      <c r="T31" s="455">
        <v>0</v>
      </c>
      <c r="U31" s="455"/>
      <c r="V31" s="455">
        <v>0</v>
      </c>
      <c r="W31" s="455"/>
    </row>
    <row r="32" spans="2:23" ht="15.75" x14ac:dyDescent="0.25">
      <c r="B32" s="402">
        <v>7928</v>
      </c>
      <c r="C32" s="403" t="s">
        <v>289</v>
      </c>
      <c r="D32" s="456">
        <v>0</v>
      </c>
      <c r="E32" s="457"/>
      <c r="F32" s="456">
        <v>0</v>
      </c>
      <c r="G32" s="457"/>
      <c r="H32" s="456">
        <v>0</v>
      </c>
      <c r="I32" s="457"/>
      <c r="J32" s="456">
        <v>0</v>
      </c>
      <c r="K32" s="458"/>
      <c r="L32" s="455">
        <v>0</v>
      </c>
      <c r="M32" s="455"/>
      <c r="N32" s="455">
        <v>0</v>
      </c>
      <c r="O32" s="455"/>
      <c r="P32" s="455">
        <v>0</v>
      </c>
      <c r="Q32" s="455"/>
      <c r="R32" s="455">
        <v>0</v>
      </c>
      <c r="S32" s="455"/>
      <c r="T32" s="455">
        <v>0</v>
      </c>
      <c r="U32" s="455"/>
      <c r="V32" s="455">
        <v>0</v>
      </c>
      <c r="W32" s="455"/>
    </row>
    <row r="33" spans="2:23" ht="15.75" x14ac:dyDescent="0.25">
      <c r="B33" s="402">
        <v>7933</v>
      </c>
      <c r="C33" s="403" t="s">
        <v>290</v>
      </c>
      <c r="D33" s="456">
        <v>4000</v>
      </c>
      <c r="E33" s="457"/>
      <c r="F33" s="456">
        <v>0</v>
      </c>
      <c r="G33" s="457"/>
      <c r="H33" s="456">
        <v>0</v>
      </c>
      <c r="I33" s="457"/>
      <c r="J33" s="456">
        <v>4000</v>
      </c>
      <c r="K33" s="458"/>
      <c r="L33" s="455">
        <v>0</v>
      </c>
      <c r="M33" s="455"/>
      <c r="N33" s="455">
        <v>1797</v>
      </c>
      <c r="O33" s="455"/>
      <c r="P33" s="455">
        <v>4000</v>
      </c>
      <c r="Q33" s="455"/>
      <c r="R33" s="455">
        <v>4000</v>
      </c>
      <c r="S33" s="455"/>
      <c r="T33" s="455">
        <v>2000</v>
      </c>
      <c r="U33" s="455"/>
      <c r="V33" s="455">
        <v>2000</v>
      </c>
      <c r="W33" s="455"/>
    </row>
    <row r="34" spans="2:23" ht="15.75" x14ac:dyDescent="0.25">
      <c r="B34" s="402">
        <v>7934</v>
      </c>
      <c r="C34" s="403" t="s">
        <v>291</v>
      </c>
      <c r="D34" s="456">
        <v>5000</v>
      </c>
      <c r="E34" s="457"/>
      <c r="F34" s="456">
        <v>0</v>
      </c>
      <c r="G34" s="457"/>
      <c r="H34" s="456">
        <v>0</v>
      </c>
      <c r="I34" s="457"/>
      <c r="J34" s="456">
        <v>5000</v>
      </c>
      <c r="K34" s="458"/>
      <c r="L34" s="455">
        <v>0</v>
      </c>
      <c r="M34" s="455"/>
      <c r="N34" s="455">
        <v>0</v>
      </c>
      <c r="O34" s="455"/>
      <c r="P34" s="455">
        <v>5000</v>
      </c>
      <c r="Q34" s="455"/>
      <c r="R34" s="455">
        <v>5000</v>
      </c>
      <c r="S34" s="455"/>
      <c r="T34" s="455">
        <v>5000</v>
      </c>
      <c r="U34" s="455"/>
      <c r="V34" s="455">
        <v>5000</v>
      </c>
      <c r="W34" s="455"/>
    </row>
    <row r="35" spans="2:23" ht="15.75" x14ac:dyDescent="0.25">
      <c r="B35" s="402">
        <v>7935</v>
      </c>
      <c r="C35" s="403" t="s">
        <v>292</v>
      </c>
      <c r="D35" s="456">
        <v>0</v>
      </c>
      <c r="E35" s="457"/>
      <c r="F35" s="456">
        <v>0</v>
      </c>
      <c r="G35" s="457"/>
      <c r="H35" s="456">
        <v>0</v>
      </c>
      <c r="I35" s="457"/>
      <c r="J35" s="456">
        <v>0</v>
      </c>
      <c r="K35" s="458"/>
      <c r="L35" s="455">
        <v>0</v>
      </c>
      <c r="M35" s="455"/>
      <c r="N35" s="455">
        <v>0</v>
      </c>
      <c r="O35" s="455"/>
      <c r="P35" s="455">
        <v>0</v>
      </c>
      <c r="Q35" s="455"/>
      <c r="R35" s="455">
        <v>20000</v>
      </c>
      <c r="S35" s="455"/>
      <c r="T35" s="455">
        <v>10000</v>
      </c>
      <c r="U35" s="455"/>
      <c r="V35" s="455">
        <v>10000</v>
      </c>
      <c r="W35" s="455"/>
    </row>
    <row r="36" spans="2:23" ht="15.75" x14ac:dyDescent="0.25">
      <c r="B36" s="402">
        <v>7938</v>
      </c>
      <c r="C36" s="403" t="s">
        <v>293</v>
      </c>
      <c r="D36" s="456">
        <v>449340</v>
      </c>
      <c r="E36" s="457"/>
      <c r="F36" s="456">
        <v>0</v>
      </c>
      <c r="G36" s="457"/>
      <c r="H36" s="456">
        <v>0</v>
      </c>
      <c r="I36" s="457"/>
      <c r="J36" s="456">
        <v>449340</v>
      </c>
      <c r="K36" s="458"/>
      <c r="L36" s="455">
        <v>-231395</v>
      </c>
      <c r="M36" s="455"/>
      <c r="N36" s="455">
        <v>21141</v>
      </c>
      <c r="O36" s="455"/>
      <c r="P36" s="455">
        <v>217945</v>
      </c>
      <c r="Q36" s="455"/>
      <c r="R36" s="455">
        <v>449395</v>
      </c>
      <c r="S36" s="455"/>
      <c r="T36" s="455">
        <v>135000</v>
      </c>
      <c r="U36" s="455"/>
      <c r="V36" s="455">
        <v>23000</v>
      </c>
      <c r="W36" s="455"/>
    </row>
    <row r="37" spans="2:23" ht="15.75" x14ac:dyDescent="0.25">
      <c r="B37" s="402">
        <v>7939</v>
      </c>
      <c r="C37" s="403" t="s">
        <v>294</v>
      </c>
      <c r="D37" s="456">
        <v>6000</v>
      </c>
      <c r="E37" s="457"/>
      <c r="F37" s="456">
        <v>0</v>
      </c>
      <c r="G37" s="457"/>
      <c r="H37" s="456">
        <v>0</v>
      </c>
      <c r="I37" s="457"/>
      <c r="J37" s="456">
        <v>6000</v>
      </c>
      <c r="K37" s="458"/>
      <c r="L37" s="455">
        <v>0</v>
      </c>
      <c r="M37" s="455"/>
      <c r="N37" s="455">
        <v>4542.0200000000004</v>
      </c>
      <c r="O37" s="455"/>
      <c r="P37" s="455">
        <v>6000</v>
      </c>
      <c r="Q37" s="455"/>
      <c r="R37" s="455">
        <v>19000</v>
      </c>
      <c r="S37" s="455"/>
      <c r="T37" s="455">
        <v>15000</v>
      </c>
      <c r="U37" s="455"/>
      <c r="V37" s="455">
        <v>15000</v>
      </c>
      <c r="W37" s="455"/>
    </row>
    <row r="38" spans="2:23" ht="15.75" x14ac:dyDescent="0.25">
      <c r="B38" s="404">
        <v>7941</v>
      </c>
      <c r="C38" s="405" t="s">
        <v>295</v>
      </c>
      <c r="D38" s="456">
        <v>25000</v>
      </c>
      <c r="E38" s="457"/>
      <c r="F38" s="456">
        <v>0</v>
      </c>
      <c r="G38" s="457"/>
      <c r="H38" s="456">
        <v>0</v>
      </c>
      <c r="I38" s="457"/>
      <c r="J38" s="456">
        <v>25000</v>
      </c>
      <c r="K38" s="458"/>
      <c r="L38" s="455">
        <v>0</v>
      </c>
      <c r="M38" s="455"/>
      <c r="N38" s="455">
        <v>17213.57</v>
      </c>
      <c r="O38" s="455"/>
      <c r="P38" s="459">
        <v>25000</v>
      </c>
      <c r="Q38" s="459"/>
      <c r="R38" s="455">
        <v>25000</v>
      </c>
      <c r="S38" s="455"/>
      <c r="T38" s="459">
        <v>25000</v>
      </c>
      <c r="U38" s="459"/>
      <c r="V38" s="459">
        <v>25000</v>
      </c>
      <c r="W38" s="459"/>
    </row>
    <row r="39" spans="2:23" ht="15.75" x14ac:dyDescent="0.25">
      <c r="B39" s="402">
        <v>7943</v>
      </c>
      <c r="C39" s="403" t="s">
        <v>296</v>
      </c>
      <c r="D39" s="456">
        <v>0</v>
      </c>
      <c r="E39" s="457"/>
      <c r="F39" s="456">
        <v>22510</v>
      </c>
      <c r="G39" s="457"/>
      <c r="H39" s="456">
        <v>0</v>
      </c>
      <c r="I39" s="457"/>
      <c r="J39" s="456">
        <v>22510</v>
      </c>
      <c r="K39" s="458"/>
      <c r="L39" s="455">
        <v>-11000</v>
      </c>
      <c r="M39" s="455"/>
      <c r="N39" s="455">
        <v>3867.84</v>
      </c>
      <c r="O39" s="455"/>
      <c r="P39" s="455">
        <v>11510</v>
      </c>
      <c r="Q39" s="455"/>
      <c r="R39" s="455">
        <v>16000</v>
      </c>
      <c r="S39" s="455"/>
      <c r="T39" s="455">
        <v>10000</v>
      </c>
      <c r="U39" s="455"/>
      <c r="V39" s="455">
        <v>10000</v>
      </c>
      <c r="W39" s="455"/>
    </row>
    <row r="40" spans="2:23" ht="15.75" x14ac:dyDescent="0.25">
      <c r="B40" s="402">
        <v>7944</v>
      </c>
      <c r="C40" s="403" t="s">
        <v>297</v>
      </c>
      <c r="D40" s="456">
        <v>0</v>
      </c>
      <c r="E40" s="457"/>
      <c r="F40" s="456">
        <v>50000</v>
      </c>
      <c r="G40" s="457"/>
      <c r="H40" s="456">
        <v>-50000</v>
      </c>
      <c r="I40" s="457"/>
      <c r="J40" s="456">
        <v>0</v>
      </c>
      <c r="K40" s="458"/>
      <c r="L40" s="455">
        <v>0</v>
      </c>
      <c r="M40" s="455"/>
      <c r="N40" s="455">
        <v>0</v>
      </c>
      <c r="O40" s="455"/>
      <c r="P40" s="455">
        <v>0</v>
      </c>
      <c r="Q40" s="455"/>
      <c r="R40" s="455">
        <v>50000</v>
      </c>
      <c r="S40" s="455"/>
      <c r="T40" s="455">
        <v>0</v>
      </c>
      <c r="U40" s="455"/>
      <c r="V40" s="455">
        <v>0</v>
      </c>
      <c r="W40" s="455"/>
    </row>
    <row r="41" spans="2:23" ht="15.75" x14ac:dyDescent="0.25">
      <c r="B41" s="402">
        <v>7946</v>
      </c>
      <c r="C41" s="403" t="s">
        <v>298</v>
      </c>
      <c r="D41" s="456">
        <v>0</v>
      </c>
      <c r="E41" s="457"/>
      <c r="F41" s="456">
        <v>5835</v>
      </c>
      <c r="G41" s="457"/>
      <c r="H41" s="456">
        <v>0</v>
      </c>
      <c r="I41" s="457"/>
      <c r="J41" s="456">
        <v>5835</v>
      </c>
      <c r="K41" s="458"/>
      <c r="L41" s="455">
        <v>0</v>
      </c>
      <c r="M41" s="455"/>
      <c r="N41" s="455">
        <v>5835</v>
      </c>
      <c r="O41" s="455"/>
      <c r="P41" s="455">
        <v>5835</v>
      </c>
      <c r="Q41" s="455"/>
      <c r="R41" s="455">
        <v>0</v>
      </c>
      <c r="S41" s="455"/>
      <c r="T41" s="455">
        <v>0</v>
      </c>
      <c r="U41" s="455"/>
      <c r="V41" s="455">
        <v>0</v>
      </c>
      <c r="W41" s="455"/>
    </row>
    <row r="42" spans="2:23" ht="15.75" x14ac:dyDescent="0.25">
      <c r="B42" s="402">
        <v>7779</v>
      </c>
      <c r="C42" s="403" t="s">
        <v>299</v>
      </c>
      <c r="D42" s="456">
        <v>0</v>
      </c>
      <c r="E42" s="457"/>
      <c r="F42" s="456">
        <v>0</v>
      </c>
      <c r="G42" s="457"/>
      <c r="H42" s="456">
        <v>9780</v>
      </c>
      <c r="I42" s="457"/>
      <c r="J42" s="456">
        <v>9780</v>
      </c>
      <c r="K42" s="458"/>
      <c r="L42" s="455">
        <v>-9100</v>
      </c>
      <c r="M42" s="455"/>
      <c r="N42" s="455">
        <v>635.25</v>
      </c>
      <c r="O42" s="455"/>
      <c r="P42" s="455">
        <v>680</v>
      </c>
      <c r="Q42" s="455"/>
      <c r="R42" s="455">
        <v>9100</v>
      </c>
      <c r="S42" s="455"/>
      <c r="T42" s="455">
        <v>0</v>
      </c>
      <c r="U42" s="455"/>
      <c r="V42" s="455">
        <v>0</v>
      </c>
      <c r="W42" s="455"/>
    </row>
    <row r="43" spans="2:23" ht="15.75" x14ac:dyDescent="0.25">
      <c r="B43" s="404">
        <v>7810</v>
      </c>
      <c r="C43" s="405" t="s">
        <v>300</v>
      </c>
      <c r="D43" s="456">
        <v>0</v>
      </c>
      <c r="E43" s="457"/>
      <c r="F43" s="456">
        <v>0</v>
      </c>
      <c r="G43" s="457"/>
      <c r="H43" s="456">
        <v>0</v>
      </c>
      <c r="I43" s="457"/>
      <c r="J43" s="456">
        <v>0</v>
      </c>
      <c r="K43" s="458"/>
      <c r="L43" s="455">
        <v>0</v>
      </c>
      <c r="M43" s="455"/>
      <c r="N43" s="455">
        <v>0</v>
      </c>
      <c r="O43" s="455"/>
      <c r="P43" s="459">
        <v>0</v>
      </c>
      <c r="Q43" s="459"/>
      <c r="R43" s="455">
        <v>0</v>
      </c>
      <c r="S43" s="455"/>
      <c r="T43" s="459">
        <v>0</v>
      </c>
      <c r="U43" s="459"/>
      <c r="V43" s="459">
        <v>0</v>
      </c>
      <c r="W43" s="459"/>
    </row>
    <row r="44" spans="2:23" ht="15.75" x14ac:dyDescent="0.25">
      <c r="B44" s="402">
        <v>7811</v>
      </c>
      <c r="C44" s="403" t="s">
        <v>301</v>
      </c>
      <c r="D44" s="456">
        <v>50000</v>
      </c>
      <c r="E44" s="457"/>
      <c r="F44" s="456">
        <v>0</v>
      </c>
      <c r="G44" s="457"/>
      <c r="H44" s="456">
        <v>-50000</v>
      </c>
      <c r="I44" s="457"/>
      <c r="J44" s="456">
        <v>0</v>
      </c>
      <c r="K44" s="458"/>
      <c r="L44" s="455">
        <v>0</v>
      </c>
      <c r="M44" s="455"/>
      <c r="N44" s="455">
        <v>0</v>
      </c>
      <c r="O44" s="455"/>
      <c r="P44" s="455">
        <v>0</v>
      </c>
      <c r="Q44" s="455"/>
      <c r="R44" s="455">
        <v>95000</v>
      </c>
      <c r="S44" s="455"/>
      <c r="T44" s="455">
        <v>0</v>
      </c>
      <c r="U44" s="455"/>
      <c r="V44" s="455">
        <v>0</v>
      </c>
      <c r="W44" s="455"/>
    </row>
    <row r="45" spans="2:23" ht="15.75" x14ac:dyDescent="0.25">
      <c r="B45" s="402">
        <v>7812</v>
      </c>
      <c r="C45" s="403" t="s">
        <v>302</v>
      </c>
      <c r="D45" s="456">
        <v>17000</v>
      </c>
      <c r="E45" s="457"/>
      <c r="F45" s="456">
        <v>0</v>
      </c>
      <c r="G45" s="457"/>
      <c r="H45" s="456">
        <v>0</v>
      </c>
      <c r="I45" s="457"/>
      <c r="J45" s="456">
        <v>17000</v>
      </c>
      <c r="K45" s="458"/>
      <c r="L45" s="455">
        <v>0</v>
      </c>
      <c r="M45" s="455"/>
      <c r="N45" s="455">
        <v>4655.99</v>
      </c>
      <c r="O45" s="455"/>
      <c r="P45" s="455">
        <v>17000</v>
      </c>
      <c r="Q45" s="455"/>
      <c r="R45" s="455">
        <v>0</v>
      </c>
      <c r="S45" s="455"/>
      <c r="T45" s="455">
        <v>0</v>
      </c>
      <c r="U45" s="455"/>
      <c r="V45" s="455">
        <v>0</v>
      </c>
      <c r="W45" s="455"/>
    </row>
    <row r="46" spans="2:23" ht="16.5" thickBot="1" x14ac:dyDescent="0.3">
      <c r="B46" s="404">
        <v>7817</v>
      </c>
      <c r="C46" s="405" t="s">
        <v>303</v>
      </c>
      <c r="D46" s="456">
        <v>0</v>
      </c>
      <c r="E46" s="457"/>
      <c r="F46" s="456">
        <v>0</v>
      </c>
      <c r="G46" s="457"/>
      <c r="H46" s="456">
        <v>0</v>
      </c>
      <c r="I46" s="457"/>
      <c r="J46" s="456">
        <v>0</v>
      </c>
      <c r="K46" s="458"/>
      <c r="L46" s="455">
        <v>0</v>
      </c>
      <c r="M46" s="455"/>
      <c r="N46" s="455">
        <v>0</v>
      </c>
      <c r="O46" s="455"/>
      <c r="P46" s="459">
        <v>0</v>
      </c>
      <c r="Q46" s="459"/>
      <c r="R46" s="455">
        <v>32000</v>
      </c>
      <c r="S46" s="455"/>
      <c r="T46" s="459">
        <v>0</v>
      </c>
      <c r="U46" s="459"/>
      <c r="V46" s="459">
        <v>0</v>
      </c>
      <c r="W46" s="459"/>
    </row>
    <row r="47" spans="2:23" ht="16.5" thickBot="1" x14ac:dyDescent="0.3">
      <c r="B47" s="406"/>
      <c r="C47" s="387" t="s">
        <v>304</v>
      </c>
      <c r="D47" s="460">
        <v>2141340</v>
      </c>
      <c r="E47" s="461"/>
      <c r="F47" s="460">
        <v>1244890</v>
      </c>
      <c r="G47" s="461"/>
      <c r="H47" s="460">
        <v>-1701145</v>
      </c>
      <c r="I47" s="461"/>
      <c r="J47" s="460">
        <v>1685085</v>
      </c>
      <c r="K47" s="461"/>
      <c r="L47" s="460">
        <v>-282639</v>
      </c>
      <c r="M47" s="461"/>
      <c r="N47" s="460">
        <v>663905.99999999988</v>
      </c>
      <c r="O47" s="461"/>
      <c r="P47" s="460">
        <v>1402446</v>
      </c>
      <c r="Q47" s="461"/>
      <c r="R47" s="460">
        <v>3091802</v>
      </c>
      <c r="S47" s="461"/>
      <c r="T47" s="460">
        <v>512000</v>
      </c>
      <c r="U47" s="461"/>
      <c r="V47" s="460">
        <v>400000</v>
      </c>
      <c r="W47" s="461"/>
    </row>
    <row r="48" spans="2:23" ht="15.75" x14ac:dyDescent="0.25">
      <c r="B48" s="407"/>
      <c r="C48" s="408"/>
      <c r="D48" s="409"/>
      <c r="E48" s="409"/>
      <c r="F48" s="409"/>
      <c r="G48" s="409"/>
      <c r="H48" s="409"/>
      <c r="I48" s="409"/>
      <c r="J48" s="409"/>
      <c r="K48" s="409"/>
      <c r="L48" s="409"/>
      <c r="M48" s="409"/>
      <c r="N48" s="409"/>
      <c r="O48" s="409"/>
      <c r="P48" s="409"/>
      <c r="Q48" s="409"/>
      <c r="R48" s="409"/>
      <c r="S48" s="409"/>
      <c r="T48" s="409"/>
      <c r="U48" s="409"/>
      <c r="V48" s="409"/>
      <c r="W48" s="409"/>
    </row>
    <row r="49" spans="1:23" ht="15.75" x14ac:dyDescent="0.25">
      <c r="A49" s="194"/>
      <c r="B49" s="382" t="s">
        <v>244</v>
      </c>
      <c r="C49" s="383"/>
      <c r="D49" s="383"/>
      <c r="E49" s="383"/>
      <c r="F49" s="383"/>
      <c r="G49" s="383"/>
      <c r="H49" s="383"/>
      <c r="I49" s="383"/>
      <c r="J49" s="383"/>
      <c r="K49" s="383"/>
      <c r="L49" s="383"/>
      <c r="M49" s="383"/>
      <c r="N49" s="383"/>
      <c r="O49" s="383"/>
      <c r="P49" s="383"/>
      <c r="Q49" s="383"/>
      <c r="R49" s="383"/>
      <c r="S49" s="383"/>
      <c r="T49" s="383"/>
      <c r="U49" s="384"/>
      <c r="V49" s="383"/>
      <c r="W49" s="384"/>
    </row>
    <row r="50" spans="1:23" ht="16.5" thickBot="1" x14ac:dyDescent="0.3">
      <c r="A50" s="194"/>
      <c r="B50" s="382"/>
      <c r="C50" s="383"/>
      <c r="D50" s="383"/>
      <c r="E50" s="383"/>
      <c r="F50" s="383"/>
      <c r="G50" s="383"/>
      <c r="H50" s="383"/>
      <c r="I50" s="383"/>
      <c r="J50" s="383"/>
      <c r="K50" s="383"/>
      <c r="L50" s="383"/>
      <c r="M50" s="383"/>
      <c r="N50" s="383"/>
      <c r="O50" s="383"/>
      <c r="P50" s="383"/>
      <c r="Q50" s="383"/>
      <c r="R50" s="383"/>
      <c r="S50" s="383"/>
      <c r="T50" s="383"/>
      <c r="U50" s="384"/>
      <c r="V50" s="383"/>
      <c r="W50" s="384"/>
    </row>
    <row r="51" spans="1:23" ht="16.5" thickBot="1" x14ac:dyDescent="0.3">
      <c r="A51" s="194"/>
      <c r="B51" s="462" t="s">
        <v>89</v>
      </c>
      <c r="C51" s="463"/>
      <c r="D51" s="464"/>
      <c r="E51" s="465"/>
      <c r="F51" s="410"/>
      <c r="G51" s="410"/>
      <c r="H51" s="390"/>
      <c r="I51" s="390"/>
      <c r="J51" s="390"/>
      <c r="K51" s="390"/>
      <c r="L51" s="390"/>
      <c r="M51" s="390"/>
      <c r="N51" s="390"/>
      <c r="O51" s="390"/>
      <c r="P51" s="390"/>
      <c r="Q51" s="390"/>
      <c r="R51" s="390"/>
      <c r="S51" s="390"/>
      <c r="T51" s="390"/>
      <c r="U51" s="391"/>
      <c r="V51" s="390"/>
      <c r="W51" s="391"/>
    </row>
    <row r="52" spans="1:23" ht="16.5" thickBot="1" x14ac:dyDescent="0.3">
      <c r="A52" s="195"/>
      <c r="B52" s="392"/>
      <c r="C52" s="392"/>
      <c r="D52" s="393"/>
      <c r="E52" s="394"/>
      <c r="F52" s="393"/>
      <c r="G52" s="394"/>
      <c r="H52" s="394"/>
      <c r="I52" s="394"/>
      <c r="J52" s="394"/>
      <c r="K52" s="394"/>
      <c r="L52" s="394"/>
      <c r="M52" s="394"/>
      <c r="N52" s="394"/>
      <c r="O52" s="394"/>
      <c r="P52" s="394"/>
      <c r="Q52" s="394"/>
      <c r="R52" s="394"/>
      <c r="S52" s="394"/>
      <c r="T52" s="394"/>
      <c r="U52" s="395"/>
      <c r="V52" s="394"/>
      <c r="W52" s="395"/>
    </row>
    <row r="53" spans="1:23" ht="15.75" x14ac:dyDescent="0.25">
      <c r="B53" s="396"/>
      <c r="C53" s="397"/>
      <c r="D53" s="448" t="s">
        <v>209</v>
      </c>
      <c r="E53" s="449"/>
      <c r="F53" s="448" t="s">
        <v>246</v>
      </c>
      <c r="G53" s="449"/>
      <c r="H53" s="448" t="s">
        <v>247</v>
      </c>
      <c r="I53" s="449"/>
      <c r="J53" s="448" t="s">
        <v>248</v>
      </c>
      <c r="K53" s="449"/>
      <c r="L53" s="448" t="s">
        <v>210</v>
      </c>
      <c r="M53" s="449"/>
      <c r="N53" s="448" t="s">
        <v>249</v>
      </c>
      <c r="O53" s="449"/>
      <c r="P53" s="448" t="s">
        <v>250</v>
      </c>
      <c r="Q53" s="449"/>
      <c r="R53" s="448" t="s">
        <v>251</v>
      </c>
      <c r="S53" s="449"/>
      <c r="T53" s="448" t="s">
        <v>252</v>
      </c>
      <c r="U53" s="449"/>
      <c r="V53" s="448" t="s">
        <v>252</v>
      </c>
      <c r="W53" s="449"/>
    </row>
    <row r="54" spans="1:23" ht="15.75" x14ac:dyDescent="0.25">
      <c r="B54" s="396" t="s">
        <v>253</v>
      </c>
      <c r="C54" s="397"/>
      <c r="D54" s="446" t="s">
        <v>254</v>
      </c>
      <c r="E54" s="447"/>
      <c r="F54" s="446" t="s">
        <v>255</v>
      </c>
      <c r="G54" s="447"/>
      <c r="H54" s="446" t="s">
        <v>256</v>
      </c>
      <c r="I54" s="447"/>
      <c r="J54" s="446" t="s">
        <v>257</v>
      </c>
      <c r="K54" s="447"/>
      <c r="L54" s="446" t="s">
        <v>258</v>
      </c>
      <c r="M54" s="447"/>
      <c r="N54" s="446" t="s">
        <v>259</v>
      </c>
      <c r="O54" s="447"/>
      <c r="P54" s="446" t="s">
        <v>260</v>
      </c>
      <c r="Q54" s="447"/>
      <c r="R54" s="446" t="s">
        <v>260</v>
      </c>
      <c r="S54" s="447"/>
      <c r="T54" s="446" t="s">
        <v>260</v>
      </c>
      <c r="U54" s="447"/>
      <c r="V54" s="446" t="s">
        <v>260</v>
      </c>
      <c r="W54" s="447"/>
    </row>
    <row r="55" spans="1:23" ht="15.75" x14ac:dyDescent="0.25">
      <c r="B55" s="396" t="s">
        <v>261</v>
      </c>
      <c r="C55" s="397" t="s">
        <v>262</v>
      </c>
      <c r="D55" s="446" t="s">
        <v>205</v>
      </c>
      <c r="E55" s="447"/>
      <c r="F55" s="446" t="s">
        <v>263</v>
      </c>
      <c r="G55" s="447"/>
      <c r="H55" s="446" t="s">
        <v>264</v>
      </c>
      <c r="I55" s="447"/>
      <c r="J55" s="446" t="s">
        <v>213</v>
      </c>
      <c r="K55" s="447"/>
      <c r="L55" s="446" t="s">
        <v>265</v>
      </c>
      <c r="M55" s="447"/>
      <c r="N55" s="446" t="s">
        <v>266</v>
      </c>
      <c r="O55" s="447"/>
      <c r="P55" s="446" t="s">
        <v>205</v>
      </c>
      <c r="Q55" s="447"/>
      <c r="R55" s="446" t="s">
        <v>206</v>
      </c>
      <c r="S55" s="447"/>
      <c r="T55" s="446" t="s">
        <v>207</v>
      </c>
      <c r="U55" s="447"/>
      <c r="V55" s="446" t="s">
        <v>208</v>
      </c>
      <c r="W55" s="447"/>
    </row>
    <row r="56" spans="1:23" ht="16.5" thickBot="1" x14ac:dyDescent="0.3">
      <c r="B56" s="398"/>
      <c r="C56" s="399"/>
      <c r="D56" s="450" t="s">
        <v>64</v>
      </c>
      <c r="E56" s="451"/>
      <c r="F56" s="450" t="s">
        <v>64</v>
      </c>
      <c r="G56" s="451"/>
      <c r="H56" s="450" t="s">
        <v>64</v>
      </c>
      <c r="I56" s="451"/>
      <c r="J56" s="450" t="s">
        <v>64</v>
      </c>
      <c r="K56" s="451"/>
      <c r="L56" s="450" t="s">
        <v>64</v>
      </c>
      <c r="M56" s="451"/>
      <c r="N56" s="450" t="s">
        <v>64</v>
      </c>
      <c r="O56" s="451"/>
      <c r="P56" s="450" t="s">
        <v>64</v>
      </c>
      <c r="Q56" s="451"/>
      <c r="R56" s="450" t="s">
        <v>64</v>
      </c>
      <c r="S56" s="451"/>
      <c r="T56" s="450" t="s">
        <v>64</v>
      </c>
      <c r="U56" s="451"/>
      <c r="V56" s="450" t="s">
        <v>64</v>
      </c>
      <c r="W56" s="451"/>
    </row>
    <row r="57" spans="1:23" ht="15.75" x14ac:dyDescent="0.25">
      <c r="B57" s="400">
        <v>6702</v>
      </c>
      <c r="C57" s="401" t="s">
        <v>306</v>
      </c>
      <c r="D57" s="468">
        <v>0</v>
      </c>
      <c r="E57" s="469"/>
      <c r="F57" s="468">
        <v>0</v>
      </c>
      <c r="G57" s="469"/>
      <c r="H57" s="468">
        <v>2000</v>
      </c>
      <c r="I57" s="469"/>
      <c r="J57" s="470">
        <v>2000</v>
      </c>
      <c r="K57" s="471"/>
      <c r="L57" s="452">
        <v>0</v>
      </c>
      <c r="M57" s="452"/>
      <c r="N57" s="466">
        <v>0</v>
      </c>
      <c r="O57" s="466"/>
      <c r="P57" s="466">
        <v>2000</v>
      </c>
      <c r="Q57" s="466"/>
      <c r="R57" s="467">
        <v>0</v>
      </c>
      <c r="S57" s="467"/>
      <c r="T57" s="466">
        <v>0</v>
      </c>
      <c r="U57" s="466"/>
      <c r="V57" s="466">
        <v>0</v>
      </c>
      <c r="W57" s="466"/>
    </row>
    <row r="58" spans="1:23" ht="15.75" x14ac:dyDescent="0.25">
      <c r="B58" s="402">
        <v>7603</v>
      </c>
      <c r="C58" s="403" t="s">
        <v>307</v>
      </c>
      <c r="D58" s="456">
        <v>0</v>
      </c>
      <c r="E58" s="457"/>
      <c r="F58" s="456">
        <v>40000</v>
      </c>
      <c r="G58" s="457"/>
      <c r="H58" s="456">
        <v>-31000</v>
      </c>
      <c r="I58" s="457"/>
      <c r="J58" s="456">
        <v>9000</v>
      </c>
      <c r="K58" s="457"/>
      <c r="L58" s="455">
        <v>-1000</v>
      </c>
      <c r="M58" s="455"/>
      <c r="N58" s="455">
        <v>0</v>
      </c>
      <c r="O58" s="455"/>
      <c r="P58" s="455">
        <v>8000</v>
      </c>
      <c r="Q58" s="455"/>
      <c r="R58" s="455">
        <v>32000</v>
      </c>
      <c r="S58" s="455"/>
      <c r="T58" s="455">
        <v>0</v>
      </c>
      <c r="U58" s="455"/>
      <c r="V58" s="455">
        <v>0</v>
      </c>
      <c r="W58" s="455"/>
    </row>
    <row r="59" spans="1:23" ht="15.75" x14ac:dyDescent="0.25">
      <c r="B59" s="402">
        <v>7644</v>
      </c>
      <c r="C59" s="403" t="s">
        <v>308</v>
      </c>
      <c r="D59" s="456">
        <v>40000</v>
      </c>
      <c r="E59" s="457"/>
      <c r="F59" s="456">
        <v>42000</v>
      </c>
      <c r="G59" s="457"/>
      <c r="H59" s="456">
        <v>18000</v>
      </c>
      <c r="I59" s="457"/>
      <c r="J59" s="456">
        <v>100000</v>
      </c>
      <c r="K59" s="457"/>
      <c r="L59" s="455">
        <v>0</v>
      </c>
      <c r="M59" s="455"/>
      <c r="N59" s="455">
        <v>0</v>
      </c>
      <c r="O59" s="455"/>
      <c r="P59" s="455">
        <v>100000</v>
      </c>
      <c r="Q59" s="455"/>
      <c r="R59" s="455">
        <v>72000</v>
      </c>
      <c r="S59" s="455"/>
      <c r="T59" s="455">
        <v>25000</v>
      </c>
      <c r="U59" s="455"/>
      <c r="V59" s="455">
        <v>25000</v>
      </c>
      <c r="W59" s="455"/>
    </row>
    <row r="60" spans="1:23" ht="15.75" x14ac:dyDescent="0.25">
      <c r="B60" s="402">
        <v>7664</v>
      </c>
      <c r="C60" s="403" t="s">
        <v>309</v>
      </c>
      <c r="D60" s="456">
        <v>5000</v>
      </c>
      <c r="E60" s="457"/>
      <c r="F60" s="456">
        <v>3900</v>
      </c>
      <c r="G60" s="457"/>
      <c r="H60" s="456">
        <v>0</v>
      </c>
      <c r="I60" s="457"/>
      <c r="J60" s="456">
        <v>8900</v>
      </c>
      <c r="K60" s="457"/>
      <c r="L60" s="472">
        <v>0</v>
      </c>
      <c r="M60" s="472"/>
      <c r="N60" s="455">
        <v>0</v>
      </c>
      <c r="O60" s="455"/>
      <c r="P60" s="455">
        <v>8900</v>
      </c>
      <c r="Q60" s="455"/>
      <c r="R60" s="455">
        <v>5000</v>
      </c>
      <c r="S60" s="455"/>
      <c r="T60" s="455">
        <v>5000</v>
      </c>
      <c r="U60" s="455"/>
      <c r="V60" s="455">
        <v>5000</v>
      </c>
      <c r="W60" s="455"/>
    </row>
    <row r="61" spans="1:23" ht="15.75" x14ac:dyDescent="0.25">
      <c r="B61" s="402">
        <v>7730</v>
      </c>
      <c r="C61" s="403" t="s">
        <v>310</v>
      </c>
      <c r="D61" s="456">
        <v>100000</v>
      </c>
      <c r="E61" s="457"/>
      <c r="F61" s="456">
        <v>37755</v>
      </c>
      <c r="G61" s="457"/>
      <c r="H61" s="456">
        <v>-2912</v>
      </c>
      <c r="I61" s="457"/>
      <c r="J61" s="456">
        <v>134843</v>
      </c>
      <c r="K61" s="457"/>
      <c r="L61" s="472">
        <v>-91573</v>
      </c>
      <c r="M61" s="472"/>
      <c r="N61" s="455">
        <v>27217.5</v>
      </c>
      <c r="O61" s="455"/>
      <c r="P61" s="455">
        <v>43270</v>
      </c>
      <c r="Q61" s="455"/>
      <c r="R61" s="455">
        <v>141573</v>
      </c>
      <c r="S61" s="455"/>
      <c r="T61" s="455">
        <v>50000</v>
      </c>
      <c r="U61" s="455"/>
      <c r="V61" s="455">
        <v>50000</v>
      </c>
      <c r="W61" s="455"/>
    </row>
    <row r="62" spans="1:23" ht="15.75" x14ac:dyDescent="0.25">
      <c r="B62" s="402">
        <v>7733</v>
      </c>
      <c r="C62" s="403" t="s">
        <v>311</v>
      </c>
      <c r="D62" s="456">
        <v>10000</v>
      </c>
      <c r="E62" s="457"/>
      <c r="F62" s="456">
        <v>0</v>
      </c>
      <c r="G62" s="457"/>
      <c r="H62" s="456">
        <v>0</v>
      </c>
      <c r="I62" s="457"/>
      <c r="J62" s="456">
        <v>10000</v>
      </c>
      <c r="K62" s="457"/>
      <c r="L62" s="455">
        <v>0</v>
      </c>
      <c r="M62" s="455"/>
      <c r="N62" s="455">
        <v>0</v>
      </c>
      <c r="O62" s="455"/>
      <c r="P62" s="455">
        <v>10000</v>
      </c>
      <c r="Q62" s="455"/>
      <c r="R62" s="455">
        <v>10000</v>
      </c>
      <c r="S62" s="455"/>
      <c r="T62" s="455">
        <v>10000</v>
      </c>
      <c r="U62" s="455"/>
      <c r="V62" s="455">
        <v>10000</v>
      </c>
      <c r="W62" s="455"/>
    </row>
    <row r="63" spans="1:23" ht="15.75" x14ac:dyDescent="0.25">
      <c r="B63" s="402">
        <v>7734</v>
      </c>
      <c r="C63" s="403" t="s">
        <v>312</v>
      </c>
      <c r="D63" s="456">
        <v>5000</v>
      </c>
      <c r="E63" s="457"/>
      <c r="F63" s="456">
        <v>5070</v>
      </c>
      <c r="G63" s="457"/>
      <c r="H63" s="456">
        <v>-5070</v>
      </c>
      <c r="I63" s="457"/>
      <c r="J63" s="456">
        <v>5000</v>
      </c>
      <c r="K63" s="457"/>
      <c r="L63" s="472">
        <v>0</v>
      </c>
      <c r="M63" s="472"/>
      <c r="N63" s="455">
        <v>1280</v>
      </c>
      <c r="O63" s="455"/>
      <c r="P63" s="455">
        <v>5000</v>
      </c>
      <c r="Q63" s="455"/>
      <c r="R63" s="455">
        <v>5000</v>
      </c>
      <c r="S63" s="455"/>
      <c r="T63" s="455">
        <v>5000</v>
      </c>
      <c r="U63" s="455"/>
      <c r="V63" s="455">
        <v>5000</v>
      </c>
      <c r="W63" s="455"/>
    </row>
    <row r="64" spans="1:23" ht="15.75" x14ac:dyDescent="0.25">
      <c r="B64" s="402">
        <v>7739</v>
      </c>
      <c r="C64" s="403" t="s">
        <v>313</v>
      </c>
      <c r="D64" s="456">
        <v>0</v>
      </c>
      <c r="E64" s="457"/>
      <c r="F64" s="456">
        <v>743000</v>
      </c>
      <c r="G64" s="457"/>
      <c r="H64" s="456">
        <v>-353571</v>
      </c>
      <c r="I64" s="457"/>
      <c r="J64" s="456">
        <v>389429</v>
      </c>
      <c r="K64" s="457"/>
      <c r="L64" s="455">
        <v>0</v>
      </c>
      <c r="M64" s="455"/>
      <c r="N64" s="455">
        <v>265163.58</v>
      </c>
      <c r="O64" s="455"/>
      <c r="P64" s="455">
        <v>389429</v>
      </c>
      <c r="Q64" s="455"/>
      <c r="R64" s="455">
        <v>286901</v>
      </c>
      <c r="S64" s="455"/>
      <c r="T64" s="455">
        <v>0</v>
      </c>
      <c r="U64" s="455"/>
      <c r="V64" s="455">
        <v>0</v>
      </c>
      <c r="W64" s="455"/>
    </row>
    <row r="65" spans="2:23" ht="15.75" x14ac:dyDescent="0.25">
      <c r="B65" s="402">
        <v>7743</v>
      </c>
      <c r="C65" s="403" t="s">
        <v>314</v>
      </c>
      <c r="D65" s="456">
        <v>40000</v>
      </c>
      <c r="E65" s="457"/>
      <c r="F65" s="456">
        <v>63000</v>
      </c>
      <c r="G65" s="457"/>
      <c r="H65" s="456">
        <v>0</v>
      </c>
      <c r="I65" s="457"/>
      <c r="J65" s="456">
        <v>103000</v>
      </c>
      <c r="K65" s="457"/>
      <c r="L65" s="455">
        <v>0</v>
      </c>
      <c r="M65" s="455"/>
      <c r="N65" s="455">
        <v>0</v>
      </c>
      <c r="O65" s="455"/>
      <c r="P65" s="455">
        <v>103000</v>
      </c>
      <c r="Q65" s="455"/>
      <c r="R65" s="455">
        <v>40000</v>
      </c>
      <c r="S65" s="455"/>
      <c r="T65" s="455">
        <v>40000</v>
      </c>
      <c r="U65" s="455"/>
      <c r="V65" s="455">
        <v>40000</v>
      </c>
      <c r="W65" s="455"/>
    </row>
    <row r="66" spans="2:23" ht="15.75" x14ac:dyDescent="0.25">
      <c r="B66" s="402">
        <v>7748</v>
      </c>
      <c r="C66" s="403" t="s">
        <v>315</v>
      </c>
      <c r="D66" s="456">
        <v>50000</v>
      </c>
      <c r="E66" s="457"/>
      <c r="F66" s="456">
        <v>43305</v>
      </c>
      <c r="G66" s="457"/>
      <c r="H66" s="456">
        <v>2000</v>
      </c>
      <c r="I66" s="457"/>
      <c r="J66" s="456">
        <v>95305</v>
      </c>
      <c r="K66" s="457"/>
      <c r="L66" s="455">
        <v>0</v>
      </c>
      <c r="M66" s="455"/>
      <c r="N66" s="455">
        <v>56999.46</v>
      </c>
      <c r="O66" s="455"/>
      <c r="P66" s="455">
        <v>95305</v>
      </c>
      <c r="Q66" s="455"/>
      <c r="R66" s="455">
        <v>50000</v>
      </c>
      <c r="S66" s="455"/>
      <c r="T66" s="455">
        <v>50000</v>
      </c>
      <c r="U66" s="455"/>
      <c r="V66" s="455">
        <v>50000</v>
      </c>
      <c r="W66" s="455"/>
    </row>
    <row r="67" spans="2:23" ht="15.75" x14ac:dyDescent="0.25">
      <c r="B67" s="402">
        <v>7761</v>
      </c>
      <c r="C67" s="403" t="s">
        <v>316</v>
      </c>
      <c r="D67" s="456">
        <v>9000</v>
      </c>
      <c r="E67" s="457"/>
      <c r="F67" s="456">
        <v>9000</v>
      </c>
      <c r="G67" s="457"/>
      <c r="H67" s="456">
        <v>0</v>
      </c>
      <c r="I67" s="457"/>
      <c r="J67" s="456">
        <v>18000</v>
      </c>
      <c r="K67" s="457"/>
      <c r="L67" s="455">
        <v>-9000</v>
      </c>
      <c r="M67" s="455"/>
      <c r="N67" s="455">
        <v>0</v>
      </c>
      <c r="O67" s="455"/>
      <c r="P67" s="455">
        <v>9000</v>
      </c>
      <c r="Q67" s="455"/>
      <c r="R67" s="455">
        <v>18000</v>
      </c>
      <c r="S67" s="455"/>
      <c r="T67" s="455">
        <v>9000</v>
      </c>
      <c r="U67" s="455"/>
      <c r="V67" s="455">
        <v>9000</v>
      </c>
      <c r="W67" s="455"/>
    </row>
    <row r="68" spans="2:23" ht="15.75" x14ac:dyDescent="0.25">
      <c r="B68" s="402">
        <v>7808</v>
      </c>
      <c r="C68" s="403" t="s">
        <v>317</v>
      </c>
      <c r="D68" s="456">
        <v>30000</v>
      </c>
      <c r="E68" s="457"/>
      <c r="F68" s="456">
        <v>56040</v>
      </c>
      <c r="G68" s="457"/>
      <c r="H68" s="456">
        <v>-70000</v>
      </c>
      <c r="I68" s="457"/>
      <c r="J68" s="456">
        <v>16040</v>
      </c>
      <c r="K68" s="457"/>
      <c r="L68" s="455">
        <v>-6000</v>
      </c>
      <c r="M68" s="455"/>
      <c r="N68" s="455">
        <v>0</v>
      </c>
      <c r="O68" s="455"/>
      <c r="P68" s="455">
        <v>10040</v>
      </c>
      <c r="Q68" s="455"/>
      <c r="R68" s="455">
        <v>91000</v>
      </c>
      <c r="S68" s="455"/>
      <c r="T68" s="455">
        <v>30000</v>
      </c>
      <c r="U68" s="455"/>
      <c r="V68" s="455">
        <v>30000</v>
      </c>
      <c r="W68" s="455"/>
    </row>
    <row r="69" spans="2:23" ht="15.75" x14ac:dyDescent="0.25">
      <c r="B69" s="402">
        <v>7822</v>
      </c>
      <c r="C69" s="403" t="s">
        <v>318</v>
      </c>
      <c r="D69" s="456">
        <v>644000</v>
      </c>
      <c r="E69" s="457"/>
      <c r="F69" s="456">
        <v>0</v>
      </c>
      <c r="G69" s="457"/>
      <c r="H69" s="456">
        <v>4114</v>
      </c>
      <c r="I69" s="457"/>
      <c r="J69" s="456">
        <v>648114</v>
      </c>
      <c r="K69" s="457"/>
      <c r="L69" s="455">
        <v>0</v>
      </c>
      <c r="M69" s="455"/>
      <c r="N69" s="455">
        <v>249330.87</v>
      </c>
      <c r="O69" s="455"/>
      <c r="P69" s="455">
        <v>648114</v>
      </c>
      <c r="Q69" s="455"/>
      <c r="R69" s="455">
        <v>500000</v>
      </c>
      <c r="S69" s="455"/>
      <c r="T69" s="455">
        <v>500000</v>
      </c>
      <c r="U69" s="455"/>
      <c r="V69" s="455">
        <v>500000</v>
      </c>
      <c r="W69" s="455"/>
    </row>
    <row r="70" spans="2:23" ht="15.75" x14ac:dyDescent="0.25">
      <c r="B70" s="402">
        <v>7824</v>
      </c>
      <c r="C70" s="403" t="s">
        <v>319</v>
      </c>
      <c r="D70" s="456">
        <v>5000</v>
      </c>
      <c r="E70" s="457"/>
      <c r="F70" s="456">
        <v>0</v>
      </c>
      <c r="G70" s="457"/>
      <c r="H70" s="456">
        <v>-5000</v>
      </c>
      <c r="I70" s="457"/>
      <c r="J70" s="456">
        <v>0</v>
      </c>
      <c r="K70" s="457"/>
      <c r="L70" s="455">
        <v>0</v>
      </c>
      <c r="M70" s="455"/>
      <c r="N70" s="455">
        <v>0</v>
      </c>
      <c r="O70" s="455"/>
      <c r="P70" s="455">
        <v>0</v>
      </c>
      <c r="Q70" s="455"/>
      <c r="R70" s="455">
        <v>5000</v>
      </c>
      <c r="S70" s="455"/>
      <c r="T70" s="455">
        <v>5000</v>
      </c>
      <c r="U70" s="455"/>
      <c r="V70" s="455">
        <v>5000</v>
      </c>
      <c r="W70" s="455"/>
    </row>
    <row r="71" spans="2:23" ht="15.75" x14ac:dyDescent="0.25">
      <c r="B71" s="402">
        <v>7833</v>
      </c>
      <c r="C71" s="403" t="s">
        <v>320</v>
      </c>
      <c r="D71" s="456">
        <v>30000</v>
      </c>
      <c r="E71" s="457"/>
      <c r="F71" s="456">
        <v>0</v>
      </c>
      <c r="G71" s="457"/>
      <c r="H71" s="456">
        <v>7787</v>
      </c>
      <c r="I71" s="457"/>
      <c r="J71" s="456">
        <v>37787</v>
      </c>
      <c r="K71" s="457"/>
      <c r="L71" s="455">
        <v>0</v>
      </c>
      <c r="M71" s="455"/>
      <c r="N71" s="455">
        <v>17734.79</v>
      </c>
      <c r="O71" s="455"/>
      <c r="P71" s="455">
        <v>37787</v>
      </c>
      <c r="Q71" s="455"/>
      <c r="R71" s="455">
        <v>30000</v>
      </c>
      <c r="S71" s="455"/>
      <c r="T71" s="455">
        <v>15000</v>
      </c>
      <c r="U71" s="455"/>
      <c r="V71" s="455">
        <v>10000</v>
      </c>
      <c r="W71" s="455"/>
    </row>
    <row r="72" spans="2:23" ht="15.75" x14ac:dyDescent="0.25">
      <c r="B72" s="402">
        <v>7870</v>
      </c>
      <c r="C72" s="403" t="s">
        <v>321</v>
      </c>
      <c r="D72" s="456">
        <v>10000</v>
      </c>
      <c r="E72" s="457"/>
      <c r="F72" s="456">
        <v>0</v>
      </c>
      <c r="G72" s="457"/>
      <c r="H72" s="456">
        <v>-10000</v>
      </c>
      <c r="I72" s="457"/>
      <c r="J72" s="456">
        <v>0</v>
      </c>
      <c r="K72" s="457"/>
      <c r="L72" s="455">
        <v>0</v>
      </c>
      <c r="M72" s="455"/>
      <c r="N72" s="455">
        <v>0</v>
      </c>
      <c r="O72" s="455"/>
      <c r="P72" s="455">
        <v>0</v>
      </c>
      <c r="Q72" s="455"/>
      <c r="R72" s="455">
        <v>10000</v>
      </c>
      <c r="S72" s="455"/>
      <c r="T72" s="455">
        <v>10000</v>
      </c>
      <c r="U72" s="455"/>
      <c r="V72" s="455">
        <v>0</v>
      </c>
      <c r="W72" s="455"/>
    </row>
    <row r="73" spans="2:23" ht="15.75" x14ac:dyDescent="0.25">
      <c r="B73" s="402">
        <v>7893</v>
      </c>
      <c r="C73" s="403" t="s">
        <v>322</v>
      </c>
      <c r="D73" s="456">
        <v>35000</v>
      </c>
      <c r="E73" s="457"/>
      <c r="F73" s="456">
        <v>95400</v>
      </c>
      <c r="G73" s="457"/>
      <c r="H73" s="456">
        <v>-24076</v>
      </c>
      <c r="I73" s="457"/>
      <c r="J73" s="456">
        <v>106324</v>
      </c>
      <c r="K73" s="457"/>
      <c r="L73" s="455">
        <v>0</v>
      </c>
      <c r="M73" s="455"/>
      <c r="N73" s="455">
        <v>104565.96</v>
      </c>
      <c r="O73" s="455"/>
      <c r="P73" s="455">
        <v>106324</v>
      </c>
      <c r="Q73" s="455"/>
      <c r="R73" s="455">
        <v>35000</v>
      </c>
      <c r="S73" s="455"/>
      <c r="T73" s="455">
        <v>35000</v>
      </c>
      <c r="U73" s="455"/>
      <c r="V73" s="455">
        <v>20000</v>
      </c>
      <c r="W73" s="455"/>
    </row>
    <row r="74" spans="2:23" ht="15.75" x14ac:dyDescent="0.25">
      <c r="B74" s="402">
        <v>7917</v>
      </c>
      <c r="C74" s="403" t="s">
        <v>323</v>
      </c>
      <c r="D74" s="456">
        <v>0</v>
      </c>
      <c r="E74" s="457"/>
      <c r="F74" s="456">
        <v>0</v>
      </c>
      <c r="G74" s="457"/>
      <c r="H74" s="456">
        <v>0</v>
      </c>
      <c r="I74" s="457"/>
      <c r="J74" s="456">
        <v>0</v>
      </c>
      <c r="K74" s="457"/>
      <c r="L74" s="455">
        <v>0</v>
      </c>
      <c r="M74" s="455"/>
      <c r="N74" s="455">
        <v>0</v>
      </c>
      <c r="O74" s="455"/>
      <c r="P74" s="455">
        <v>0</v>
      </c>
      <c r="Q74" s="455"/>
      <c r="R74" s="455">
        <v>0</v>
      </c>
      <c r="S74" s="455"/>
      <c r="T74" s="455">
        <v>0</v>
      </c>
      <c r="U74" s="455"/>
      <c r="V74" s="455">
        <v>0</v>
      </c>
      <c r="W74" s="455"/>
    </row>
    <row r="75" spans="2:23" ht="15.75" x14ac:dyDescent="0.25">
      <c r="B75" s="402">
        <v>7815</v>
      </c>
      <c r="C75" s="403" t="s">
        <v>324</v>
      </c>
      <c r="D75" s="456">
        <v>175000</v>
      </c>
      <c r="E75" s="457"/>
      <c r="F75" s="456">
        <v>0</v>
      </c>
      <c r="G75" s="457"/>
      <c r="H75" s="456">
        <v>0</v>
      </c>
      <c r="I75" s="457"/>
      <c r="J75" s="456">
        <v>175000</v>
      </c>
      <c r="K75" s="457"/>
      <c r="L75" s="455">
        <v>0</v>
      </c>
      <c r="M75" s="455"/>
      <c r="N75" s="455">
        <v>22423.38</v>
      </c>
      <c r="O75" s="455"/>
      <c r="P75" s="455">
        <v>175000</v>
      </c>
      <c r="Q75" s="455"/>
      <c r="R75" s="455">
        <v>0</v>
      </c>
      <c r="S75" s="455"/>
      <c r="T75" s="455">
        <v>0</v>
      </c>
      <c r="U75" s="455"/>
      <c r="V75" s="455">
        <v>0</v>
      </c>
      <c r="W75" s="455"/>
    </row>
    <row r="76" spans="2:23" ht="15.75" x14ac:dyDescent="0.25">
      <c r="B76" s="402">
        <v>7825</v>
      </c>
      <c r="C76" s="403" t="s">
        <v>325</v>
      </c>
      <c r="D76" s="456">
        <v>0</v>
      </c>
      <c r="E76" s="457"/>
      <c r="F76" s="456">
        <v>0</v>
      </c>
      <c r="G76" s="457"/>
      <c r="H76" s="456">
        <v>15000</v>
      </c>
      <c r="I76" s="457"/>
      <c r="J76" s="456">
        <v>15000</v>
      </c>
      <c r="K76" s="457"/>
      <c r="L76" s="455">
        <v>0</v>
      </c>
      <c r="M76" s="455"/>
      <c r="N76" s="455">
        <v>13520</v>
      </c>
      <c r="O76" s="455"/>
      <c r="P76" s="455">
        <v>15000</v>
      </c>
      <c r="Q76" s="455"/>
      <c r="R76" s="455">
        <v>0</v>
      </c>
      <c r="S76" s="455"/>
      <c r="T76" s="455">
        <v>0</v>
      </c>
      <c r="U76" s="455"/>
      <c r="V76" s="455">
        <v>0</v>
      </c>
      <c r="W76" s="455"/>
    </row>
    <row r="77" spans="2:23" ht="15.75" x14ac:dyDescent="0.25">
      <c r="B77" s="402">
        <v>7814</v>
      </c>
      <c r="C77" s="403" t="s">
        <v>326</v>
      </c>
      <c r="D77" s="456">
        <v>30000</v>
      </c>
      <c r="E77" s="457"/>
      <c r="F77" s="456">
        <v>0</v>
      </c>
      <c r="G77" s="457"/>
      <c r="H77" s="456">
        <v>0</v>
      </c>
      <c r="I77" s="457"/>
      <c r="J77" s="456">
        <v>30000</v>
      </c>
      <c r="K77" s="457"/>
      <c r="L77" s="455">
        <v>0</v>
      </c>
      <c r="M77" s="455"/>
      <c r="N77" s="455">
        <v>5000</v>
      </c>
      <c r="O77" s="455"/>
      <c r="P77" s="455">
        <v>30000</v>
      </c>
      <c r="Q77" s="455"/>
      <c r="R77" s="455">
        <v>45000</v>
      </c>
      <c r="S77" s="455"/>
      <c r="T77" s="455">
        <v>0</v>
      </c>
      <c r="U77" s="455"/>
      <c r="V77" s="455">
        <v>0</v>
      </c>
      <c r="W77" s="455"/>
    </row>
    <row r="78" spans="2:23" ht="15.75" x14ac:dyDescent="0.25">
      <c r="B78" s="402">
        <v>7818</v>
      </c>
      <c r="C78" s="403" t="s">
        <v>327</v>
      </c>
      <c r="D78" s="456">
        <v>0</v>
      </c>
      <c r="E78" s="457"/>
      <c r="F78" s="456">
        <v>0</v>
      </c>
      <c r="G78" s="457"/>
      <c r="H78" s="456">
        <v>0</v>
      </c>
      <c r="I78" s="457"/>
      <c r="J78" s="456">
        <v>0</v>
      </c>
      <c r="K78" s="457"/>
      <c r="L78" s="455">
        <v>0</v>
      </c>
      <c r="M78" s="455"/>
      <c r="N78" s="455">
        <v>0</v>
      </c>
      <c r="O78" s="455"/>
      <c r="P78" s="455">
        <v>0</v>
      </c>
      <c r="Q78" s="455"/>
      <c r="R78" s="455">
        <v>335000</v>
      </c>
      <c r="S78" s="455"/>
      <c r="T78" s="455">
        <v>0</v>
      </c>
      <c r="U78" s="455"/>
      <c r="V78" s="455">
        <v>0</v>
      </c>
      <c r="W78" s="455"/>
    </row>
    <row r="79" spans="2:23" ht="16.5" thickBot="1" x14ac:dyDescent="0.3">
      <c r="B79" s="402">
        <v>7952</v>
      </c>
      <c r="C79" s="403" t="s">
        <v>328</v>
      </c>
      <c r="D79" s="456">
        <v>0</v>
      </c>
      <c r="E79" s="457"/>
      <c r="F79" s="456">
        <v>0</v>
      </c>
      <c r="G79" s="457"/>
      <c r="H79" s="456">
        <v>0</v>
      </c>
      <c r="I79" s="457"/>
      <c r="J79" s="456">
        <v>0</v>
      </c>
      <c r="K79" s="457"/>
      <c r="L79" s="455">
        <v>0</v>
      </c>
      <c r="M79" s="455"/>
      <c r="N79" s="455">
        <v>0</v>
      </c>
      <c r="O79" s="455"/>
      <c r="P79" s="455">
        <v>0</v>
      </c>
      <c r="Q79" s="455"/>
      <c r="R79" s="455">
        <v>20000</v>
      </c>
      <c r="S79" s="455"/>
      <c r="T79" s="455">
        <v>20000</v>
      </c>
      <c r="U79" s="455"/>
      <c r="V79" s="455">
        <v>20000</v>
      </c>
      <c r="W79" s="455"/>
    </row>
    <row r="80" spans="2:23" ht="16.5" thickBot="1" x14ac:dyDescent="0.3">
      <c r="B80" s="406"/>
      <c r="C80" s="387" t="s">
        <v>304</v>
      </c>
      <c r="D80" s="460">
        <v>1218000</v>
      </c>
      <c r="E80" s="461"/>
      <c r="F80" s="460">
        <v>1138470</v>
      </c>
      <c r="G80" s="461"/>
      <c r="H80" s="460">
        <v>-452728</v>
      </c>
      <c r="I80" s="461"/>
      <c r="J80" s="460">
        <v>1903742</v>
      </c>
      <c r="K80" s="461"/>
      <c r="L80" s="460">
        <v>-107573</v>
      </c>
      <c r="M80" s="461"/>
      <c r="N80" s="460">
        <v>763235.54</v>
      </c>
      <c r="O80" s="461"/>
      <c r="P80" s="460">
        <v>1796169</v>
      </c>
      <c r="Q80" s="461"/>
      <c r="R80" s="460">
        <v>1731474</v>
      </c>
      <c r="S80" s="461"/>
      <c r="T80" s="460">
        <v>809000</v>
      </c>
      <c r="U80" s="461"/>
      <c r="V80" s="460">
        <v>779000</v>
      </c>
      <c r="W80" s="461"/>
    </row>
    <row r="81" spans="1:23" ht="15.75" x14ac:dyDescent="0.25">
      <c r="A81" s="197"/>
      <c r="B81" s="411"/>
      <c r="C81" s="412"/>
      <c r="D81" s="473"/>
      <c r="E81" s="473"/>
      <c r="F81" s="473"/>
      <c r="G81" s="473"/>
      <c r="H81" s="473"/>
      <c r="I81" s="473"/>
      <c r="J81" s="473"/>
      <c r="K81" s="473"/>
      <c r="L81" s="473">
        <v>0</v>
      </c>
      <c r="M81" s="473"/>
      <c r="N81" s="413"/>
      <c r="O81" s="413"/>
      <c r="P81" s="473"/>
      <c r="Q81" s="473"/>
      <c r="R81" s="473"/>
      <c r="S81" s="473"/>
      <c r="T81" s="473"/>
      <c r="U81" s="473"/>
      <c r="V81" s="473"/>
      <c r="W81" s="473"/>
    </row>
    <row r="82" spans="1:23" ht="15.75" x14ac:dyDescent="0.25">
      <c r="A82" s="194"/>
      <c r="B82" s="382" t="s">
        <v>244</v>
      </c>
      <c r="C82" s="383"/>
      <c r="D82" s="383"/>
      <c r="E82" s="383"/>
      <c r="F82" s="383"/>
      <c r="G82" s="383"/>
      <c r="H82" s="383"/>
      <c r="I82" s="383"/>
      <c r="J82" s="383"/>
      <c r="K82" s="383"/>
      <c r="L82" s="383"/>
      <c r="M82" s="383"/>
      <c r="N82" s="383"/>
      <c r="O82" s="383"/>
      <c r="P82" s="383"/>
      <c r="Q82" s="383"/>
      <c r="R82" s="383"/>
      <c r="S82" s="383"/>
      <c r="T82" s="383"/>
      <c r="U82" s="384"/>
      <c r="V82" s="383"/>
      <c r="W82" s="384"/>
    </row>
    <row r="83" spans="1:23" ht="16.5" thickBot="1" x14ac:dyDescent="0.3">
      <c r="A83" s="195"/>
      <c r="B83" s="385"/>
      <c r="C83" s="385"/>
      <c r="D83" s="385"/>
      <c r="E83" s="385"/>
      <c r="F83" s="385"/>
      <c r="G83" s="385"/>
      <c r="H83" s="385"/>
      <c r="I83" s="385"/>
      <c r="J83" s="385"/>
      <c r="K83" s="385"/>
      <c r="L83" s="385"/>
      <c r="M83" s="385"/>
      <c r="N83" s="385"/>
      <c r="O83" s="385"/>
      <c r="P83" s="385"/>
      <c r="Q83" s="385"/>
      <c r="R83" s="385"/>
      <c r="S83" s="385"/>
      <c r="T83" s="385"/>
      <c r="U83" s="385"/>
      <c r="V83" s="385"/>
      <c r="W83" s="385"/>
    </row>
    <row r="84" spans="1:23" ht="16.5" thickBot="1" x14ac:dyDescent="0.3">
      <c r="A84" s="194"/>
      <c r="B84" s="462" t="s">
        <v>110</v>
      </c>
      <c r="C84" s="463"/>
      <c r="D84" s="464"/>
      <c r="E84" s="465"/>
      <c r="F84" s="410"/>
      <c r="G84" s="410"/>
      <c r="H84" s="390"/>
      <c r="I84" s="390"/>
      <c r="J84" s="390"/>
      <c r="K84" s="390"/>
      <c r="L84" s="390"/>
      <c r="M84" s="390"/>
      <c r="N84" s="390"/>
      <c r="O84" s="390"/>
      <c r="P84" s="390"/>
      <c r="Q84" s="390"/>
      <c r="R84" s="390"/>
      <c r="S84" s="390"/>
      <c r="T84" s="390"/>
      <c r="U84" s="391"/>
      <c r="V84" s="390"/>
      <c r="W84" s="391"/>
    </row>
    <row r="85" spans="1:23" ht="16.5" thickBot="1" x14ac:dyDescent="0.3">
      <c r="A85" s="195"/>
      <c r="B85" s="392"/>
      <c r="C85" s="392"/>
      <c r="D85" s="393"/>
      <c r="E85" s="394"/>
      <c r="F85" s="393"/>
      <c r="G85" s="394"/>
      <c r="H85" s="394"/>
      <c r="I85" s="394"/>
      <c r="J85" s="394"/>
      <c r="K85" s="394"/>
      <c r="L85" s="394"/>
      <c r="M85" s="394"/>
      <c r="N85" s="394"/>
      <c r="O85" s="394"/>
      <c r="P85" s="394"/>
      <c r="Q85" s="394"/>
      <c r="R85" s="394"/>
      <c r="S85" s="394"/>
      <c r="T85" s="394"/>
      <c r="U85" s="395"/>
      <c r="V85" s="394"/>
      <c r="W85" s="395"/>
    </row>
    <row r="86" spans="1:23" ht="15.75" x14ac:dyDescent="0.25">
      <c r="B86" s="396"/>
      <c r="C86" s="397"/>
      <c r="D86" s="448" t="s">
        <v>209</v>
      </c>
      <c r="E86" s="449"/>
      <c r="F86" s="448" t="s">
        <v>246</v>
      </c>
      <c r="G86" s="449"/>
      <c r="H86" s="448" t="s">
        <v>247</v>
      </c>
      <c r="I86" s="449"/>
      <c r="J86" s="448" t="s">
        <v>248</v>
      </c>
      <c r="K86" s="449"/>
      <c r="L86" s="448" t="s">
        <v>210</v>
      </c>
      <c r="M86" s="449"/>
      <c r="N86" s="448" t="s">
        <v>249</v>
      </c>
      <c r="O86" s="449"/>
      <c r="P86" s="448" t="s">
        <v>250</v>
      </c>
      <c r="Q86" s="449"/>
      <c r="R86" s="448" t="s">
        <v>251</v>
      </c>
      <c r="S86" s="449"/>
      <c r="T86" s="448" t="s">
        <v>252</v>
      </c>
      <c r="U86" s="449"/>
      <c r="V86" s="448" t="s">
        <v>252</v>
      </c>
      <c r="W86" s="449"/>
    </row>
    <row r="87" spans="1:23" ht="15.75" x14ac:dyDescent="0.25">
      <c r="B87" s="396" t="s">
        <v>253</v>
      </c>
      <c r="C87" s="397"/>
      <c r="D87" s="446" t="s">
        <v>254</v>
      </c>
      <c r="E87" s="447"/>
      <c r="F87" s="446" t="s">
        <v>255</v>
      </c>
      <c r="G87" s="447"/>
      <c r="H87" s="446" t="s">
        <v>256</v>
      </c>
      <c r="I87" s="447"/>
      <c r="J87" s="446" t="s">
        <v>257</v>
      </c>
      <c r="K87" s="447"/>
      <c r="L87" s="446" t="s">
        <v>258</v>
      </c>
      <c r="M87" s="447"/>
      <c r="N87" s="446" t="s">
        <v>259</v>
      </c>
      <c r="O87" s="447"/>
      <c r="P87" s="446" t="s">
        <v>260</v>
      </c>
      <c r="Q87" s="447"/>
      <c r="R87" s="446" t="s">
        <v>260</v>
      </c>
      <c r="S87" s="447"/>
      <c r="T87" s="446" t="s">
        <v>260</v>
      </c>
      <c r="U87" s="447"/>
      <c r="V87" s="446" t="s">
        <v>260</v>
      </c>
      <c r="W87" s="447"/>
    </row>
    <row r="88" spans="1:23" ht="15.75" x14ac:dyDescent="0.25">
      <c r="B88" s="396" t="s">
        <v>261</v>
      </c>
      <c r="C88" s="397" t="s">
        <v>262</v>
      </c>
      <c r="D88" s="446" t="s">
        <v>205</v>
      </c>
      <c r="E88" s="447"/>
      <c r="F88" s="446" t="s">
        <v>263</v>
      </c>
      <c r="G88" s="447"/>
      <c r="H88" s="446" t="s">
        <v>264</v>
      </c>
      <c r="I88" s="447"/>
      <c r="J88" s="446" t="s">
        <v>213</v>
      </c>
      <c r="K88" s="447"/>
      <c r="L88" s="446" t="s">
        <v>265</v>
      </c>
      <c r="M88" s="447"/>
      <c r="N88" s="446" t="s">
        <v>266</v>
      </c>
      <c r="O88" s="447"/>
      <c r="P88" s="446" t="s">
        <v>205</v>
      </c>
      <c r="Q88" s="447"/>
      <c r="R88" s="446" t="s">
        <v>206</v>
      </c>
      <c r="S88" s="447"/>
      <c r="T88" s="446" t="s">
        <v>207</v>
      </c>
      <c r="U88" s="447"/>
      <c r="V88" s="446" t="s">
        <v>208</v>
      </c>
      <c r="W88" s="447"/>
    </row>
    <row r="89" spans="1:23" ht="16.5" thickBot="1" x14ac:dyDescent="0.3">
      <c r="B89" s="398"/>
      <c r="C89" s="399"/>
      <c r="D89" s="450" t="s">
        <v>64</v>
      </c>
      <c r="E89" s="451"/>
      <c r="F89" s="450" t="s">
        <v>64</v>
      </c>
      <c r="G89" s="451"/>
      <c r="H89" s="450" t="s">
        <v>64</v>
      </c>
      <c r="I89" s="451"/>
      <c r="J89" s="450" t="s">
        <v>64</v>
      </c>
      <c r="K89" s="451"/>
      <c r="L89" s="450" t="s">
        <v>64</v>
      </c>
      <c r="M89" s="451"/>
      <c r="N89" s="450" t="s">
        <v>64</v>
      </c>
      <c r="O89" s="451"/>
      <c r="P89" s="450" t="s">
        <v>64</v>
      </c>
      <c r="Q89" s="451"/>
      <c r="R89" s="450" t="s">
        <v>64</v>
      </c>
      <c r="S89" s="451"/>
      <c r="T89" s="450" t="s">
        <v>64</v>
      </c>
      <c r="U89" s="451"/>
      <c r="V89" s="450" t="s">
        <v>64</v>
      </c>
      <c r="W89" s="451"/>
    </row>
    <row r="90" spans="1:23" ht="15.75" x14ac:dyDescent="0.25">
      <c r="A90" s="198"/>
      <c r="B90" s="400">
        <v>7667</v>
      </c>
      <c r="C90" s="401" t="s">
        <v>329</v>
      </c>
      <c r="D90" s="456">
        <v>25000</v>
      </c>
      <c r="E90" s="457"/>
      <c r="F90" s="456">
        <v>12200</v>
      </c>
      <c r="G90" s="457"/>
      <c r="H90" s="452">
        <v>-4116</v>
      </c>
      <c r="I90" s="452"/>
      <c r="J90" s="453">
        <v>33084</v>
      </c>
      <c r="K90" s="454"/>
      <c r="L90" s="452">
        <v>0</v>
      </c>
      <c r="M90" s="452"/>
      <c r="N90" s="455">
        <v>12986.48</v>
      </c>
      <c r="O90" s="455"/>
      <c r="P90" s="452">
        <v>33084</v>
      </c>
      <c r="Q90" s="452"/>
      <c r="R90" s="452">
        <v>25000</v>
      </c>
      <c r="S90" s="452"/>
      <c r="T90" s="452">
        <v>25000</v>
      </c>
      <c r="U90" s="452"/>
      <c r="V90" s="452">
        <v>25000</v>
      </c>
      <c r="W90" s="452"/>
    </row>
    <row r="91" spans="1:23" ht="15.75" x14ac:dyDescent="0.25">
      <c r="A91" s="198"/>
      <c r="B91" s="402">
        <v>7676</v>
      </c>
      <c r="C91" s="403" t="s">
        <v>330</v>
      </c>
      <c r="D91" s="456">
        <v>500000</v>
      </c>
      <c r="E91" s="457"/>
      <c r="F91" s="456">
        <v>0</v>
      </c>
      <c r="G91" s="457"/>
      <c r="H91" s="456">
        <v>-450000</v>
      </c>
      <c r="I91" s="457"/>
      <c r="J91" s="456">
        <v>50000</v>
      </c>
      <c r="K91" s="457"/>
      <c r="L91" s="455">
        <v>-43800</v>
      </c>
      <c r="M91" s="455"/>
      <c r="N91" s="455">
        <v>6200</v>
      </c>
      <c r="O91" s="455"/>
      <c r="P91" s="455">
        <v>6200</v>
      </c>
      <c r="Q91" s="455"/>
      <c r="R91" s="456">
        <v>493800</v>
      </c>
      <c r="S91" s="457"/>
      <c r="T91" s="455">
        <v>0</v>
      </c>
      <c r="U91" s="455"/>
      <c r="V91" s="455">
        <v>0</v>
      </c>
      <c r="W91" s="455"/>
    </row>
    <row r="92" spans="1:23" ht="15.75" x14ac:dyDescent="0.25">
      <c r="A92" s="198"/>
      <c r="B92" s="402">
        <v>7753</v>
      </c>
      <c r="C92" s="403" t="s">
        <v>331</v>
      </c>
      <c r="D92" s="456">
        <v>50000</v>
      </c>
      <c r="E92" s="457"/>
      <c r="F92" s="456">
        <v>0</v>
      </c>
      <c r="G92" s="457"/>
      <c r="H92" s="456">
        <v>0</v>
      </c>
      <c r="I92" s="457"/>
      <c r="J92" s="456">
        <v>50000</v>
      </c>
      <c r="K92" s="457"/>
      <c r="L92" s="455">
        <v>0</v>
      </c>
      <c r="M92" s="455"/>
      <c r="N92" s="455">
        <v>27811</v>
      </c>
      <c r="O92" s="455"/>
      <c r="P92" s="455">
        <v>50000</v>
      </c>
      <c r="Q92" s="455"/>
      <c r="R92" s="456">
        <v>50000</v>
      </c>
      <c r="S92" s="457"/>
      <c r="T92" s="455">
        <v>30000</v>
      </c>
      <c r="U92" s="455"/>
      <c r="V92" s="455">
        <v>10000</v>
      </c>
      <c r="W92" s="455"/>
    </row>
    <row r="93" spans="1:23" ht="15.75" x14ac:dyDescent="0.25">
      <c r="A93" s="198"/>
      <c r="B93" s="402">
        <v>7770</v>
      </c>
      <c r="C93" s="403" t="s">
        <v>332</v>
      </c>
      <c r="D93" s="456">
        <v>0</v>
      </c>
      <c r="E93" s="457"/>
      <c r="F93" s="456">
        <v>0</v>
      </c>
      <c r="G93" s="457"/>
      <c r="H93" s="456">
        <v>0</v>
      </c>
      <c r="I93" s="457"/>
      <c r="J93" s="456">
        <v>0</v>
      </c>
      <c r="K93" s="457"/>
      <c r="L93" s="455">
        <v>0</v>
      </c>
      <c r="M93" s="455"/>
      <c r="N93" s="455">
        <v>0</v>
      </c>
      <c r="O93" s="455"/>
      <c r="P93" s="455">
        <v>0</v>
      </c>
      <c r="Q93" s="455"/>
      <c r="R93" s="456">
        <v>42000</v>
      </c>
      <c r="S93" s="457"/>
      <c r="T93" s="455">
        <v>0</v>
      </c>
      <c r="U93" s="455"/>
      <c r="V93" s="455"/>
      <c r="W93" s="455"/>
    </row>
    <row r="94" spans="1:23" ht="15.75" x14ac:dyDescent="0.25">
      <c r="A94" s="198"/>
      <c r="B94" s="402">
        <v>7771</v>
      </c>
      <c r="C94" s="403" t="s">
        <v>333</v>
      </c>
      <c r="D94" s="456">
        <v>310000</v>
      </c>
      <c r="E94" s="457"/>
      <c r="F94" s="456">
        <v>10435</v>
      </c>
      <c r="G94" s="457"/>
      <c r="H94" s="456">
        <v>-154598</v>
      </c>
      <c r="I94" s="457"/>
      <c r="J94" s="456">
        <v>165837</v>
      </c>
      <c r="K94" s="457"/>
      <c r="L94" s="455">
        <v>0</v>
      </c>
      <c r="M94" s="455"/>
      <c r="N94" s="455">
        <v>8342</v>
      </c>
      <c r="O94" s="455"/>
      <c r="P94" s="455">
        <v>165837</v>
      </c>
      <c r="Q94" s="455"/>
      <c r="R94" s="456">
        <v>544598</v>
      </c>
      <c r="S94" s="457"/>
      <c r="T94" s="455">
        <v>305000</v>
      </c>
      <c r="U94" s="455"/>
      <c r="V94" s="455">
        <v>475000</v>
      </c>
      <c r="W94" s="455"/>
    </row>
    <row r="95" spans="1:23" ht="15.75" x14ac:dyDescent="0.25">
      <c r="A95" s="198"/>
      <c r="B95" s="402">
        <v>7773</v>
      </c>
      <c r="C95" s="403" t="s">
        <v>334</v>
      </c>
      <c r="D95" s="456">
        <v>10000</v>
      </c>
      <c r="E95" s="457"/>
      <c r="F95" s="456">
        <v>31925</v>
      </c>
      <c r="G95" s="457"/>
      <c r="H95" s="456">
        <v>0</v>
      </c>
      <c r="I95" s="457"/>
      <c r="J95" s="456">
        <v>41925</v>
      </c>
      <c r="K95" s="457"/>
      <c r="L95" s="455">
        <v>-39567</v>
      </c>
      <c r="M95" s="455"/>
      <c r="N95" s="455">
        <v>2358</v>
      </c>
      <c r="O95" s="455"/>
      <c r="P95" s="455">
        <v>2358</v>
      </c>
      <c r="Q95" s="455"/>
      <c r="R95" s="456">
        <v>49567</v>
      </c>
      <c r="S95" s="457"/>
      <c r="T95" s="455">
        <v>10000</v>
      </c>
      <c r="U95" s="455"/>
      <c r="V95" s="455">
        <v>10000</v>
      </c>
      <c r="W95" s="455"/>
    </row>
    <row r="96" spans="1:23" ht="15.75" x14ac:dyDescent="0.25">
      <c r="A96" s="198"/>
      <c r="B96" s="402">
        <v>7774</v>
      </c>
      <c r="C96" s="403" t="s">
        <v>335</v>
      </c>
      <c r="D96" s="456">
        <v>0</v>
      </c>
      <c r="E96" s="457"/>
      <c r="F96" s="456">
        <v>0</v>
      </c>
      <c r="G96" s="457"/>
      <c r="H96" s="456">
        <v>66990</v>
      </c>
      <c r="I96" s="457"/>
      <c r="J96" s="456">
        <v>66990</v>
      </c>
      <c r="K96" s="457"/>
      <c r="L96" s="455">
        <v>0</v>
      </c>
      <c r="M96" s="455"/>
      <c r="N96" s="455">
        <v>58788.04</v>
      </c>
      <c r="O96" s="455"/>
      <c r="P96" s="455">
        <v>66990</v>
      </c>
      <c r="Q96" s="455"/>
      <c r="R96" s="456">
        <v>0</v>
      </c>
      <c r="S96" s="457"/>
      <c r="T96" s="455">
        <v>0</v>
      </c>
      <c r="U96" s="455"/>
      <c r="V96" s="455">
        <v>0</v>
      </c>
      <c r="W96" s="455"/>
    </row>
    <row r="97" spans="1:23" ht="15.75" x14ac:dyDescent="0.25">
      <c r="A97" s="198"/>
      <c r="B97" s="402">
        <v>7775</v>
      </c>
      <c r="C97" s="403" t="s">
        <v>336</v>
      </c>
      <c r="D97" s="456">
        <v>25000</v>
      </c>
      <c r="E97" s="457"/>
      <c r="F97" s="456">
        <v>92215</v>
      </c>
      <c r="G97" s="457"/>
      <c r="H97" s="456">
        <v>-70000</v>
      </c>
      <c r="I97" s="457"/>
      <c r="J97" s="456">
        <v>47215</v>
      </c>
      <c r="K97" s="457"/>
      <c r="L97" s="455">
        <v>-8446</v>
      </c>
      <c r="M97" s="455"/>
      <c r="N97" s="455">
        <v>32142.62</v>
      </c>
      <c r="O97" s="455"/>
      <c r="P97" s="455">
        <v>38769</v>
      </c>
      <c r="Q97" s="455"/>
      <c r="R97" s="456">
        <v>103446</v>
      </c>
      <c r="S97" s="457"/>
      <c r="T97" s="455">
        <v>25000</v>
      </c>
      <c r="U97" s="455"/>
      <c r="V97" s="455">
        <v>25000</v>
      </c>
      <c r="W97" s="455"/>
    </row>
    <row r="98" spans="1:23" ht="15.75" x14ac:dyDescent="0.25">
      <c r="A98" s="198"/>
      <c r="B98" s="402">
        <v>7900</v>
      </c>
      <c r="C98" s="403" t="s">
        <v>337</v>
      </c>
      <c r="D98" s="456">
        <v>0</v>
      </c>
      <c r="E98" s="457"/>
      <c r="F98" s="456">
        <v>0</v>
      </c>
      <c r="G98" s="457"/>
      <c r="H98" s="456">
        <v>0</v>
      </c>
      <c r="I98" s="457"/>
      <c r="J98" s="456">
        <v>0</v>
      </c>
      <c r="K98" s="457"/>
      <c r="L98" s="455">
        <v>0</v>
      </c>
      <c r="M98" s="455"/>
      <c r="N98" s="455">
        <v>0</v>
      </c>
      <c r="O98" s="455"/>
      <c r="P98" s="455">
        <v>0</v>
      </c>
      <c r="Q98" s="455"/>
      <c r="R98" s="456">
        <v>0</v>
      </c>
      <c r="S98" s="457"/>
      <c r="T98" s="455">
        <v>0</v>
      </c>
      <c r="U98" s="455"/>
      <c r="V98" s="455">
        <v>0</v>
      </c>
      <c r="W98" s="455"/>
    </row>
    <row r="99" spans="1:23" ht="16.5" thickBot="1" x14ac:dyDescent="0.3">
      <c r="A99" s="198"/>
      <c r="B99" s="402">
        <v>7776</v>
      </c>
      <c r="C99" s="403" t="s">
        <v>338</v>
      </c>
      <c r="D99" s="456">
        <v>0</v>
      </c>
      <c r="E99" s="457"/>
      <c r="F99" s="456">
        <v>0</v>
      </c>
      <c r="G99" s="457"/>
      <c r="H99" s="456">
        <v>0</v>
      </c>
      <c r="I99" s="457"/>
      <c r="J99" s="456">
        <v>0</v>
      </c>
      <c r="K99" s="457"/>
      <c r="L99" s="455">
        <v>0</v>
      </c>
      <c r="M99" s="455"/>
      <c r="N99" s="455">
        <v>0</v>
      </c>
      <c r="O99" s="455"/>
      <c r="P99" s="455">
        <v>0</v>
      </c>
      <c r="Q99" s="455"/>
      <c r="R99" s="456">
        <v>150000</v>
      </c>
      <c r="S99" s="457"/>
      <c r="T99" s="455">
        <v>0</v>
      </c>
      <c r="U99" s="455"/>
      <c r="V99" s="455">
        <v>0</v>
      </c>
      <c r="W99" s="455"/>
    </row>
    <row r="100" spans="1:23" ht="16.5" thickBot="1" x14ac:dyDescent="0.3">
      <c r="B100" s="406"/>
      <c r="C100" s="387" t="s">
        <v>304</v>
      </c>
      <c r="D100" s="460">
        <v>920000</v>
      </c>
      <c r="E100" s="461"/>
      <c r="F100" s="460">
        <v>146775</v>
      </c>
      <c r="G100" s="461"/>
      <c r="H100" s="460">
        <v>-611724</v>
      </c>
      <c r="I100" s="461"/>
      <c r="J100" s="460">
        <v>455051</v>
      </c>
      <c r="K100" s="461"/>
      <c r="L100" s="460">
        <v>-91813</v>
      </c>
      <c r="M100" s="461"/>
      <c r="N100" s="460">
        <v>148628.13999999998</v>
      </c>
      <c r="O100" s="461"/>
      <c r="P100" s="460">
        <v>363238</v>
      </c>
      <c r="Q100" s="461"/>
      <c r="R100" s="460">
        <v>1458411</v>
      </c>
      <c r="S100" s="461"/>
      <c r="T100" s="460">
        <v>395000</v>
      </c>
      <c r="U100" s="461"/>
      <c r="V100" s="460">
        <v>545000</v>
      </c>
      <c r="W100" s="461"/>
    </row>
    <row r="101" spans="1:23" ht="15.75" x14ac:dyDescent="0.25">
      <c r="B101" s="407"/>
      <c r="C101" s="408"/>
      <c r="D101" s="409"/>
      <c r="E101" s="409"/>
      <c r="F101" s="409"/>
      <c r="G101" s="409"/>
      <c r="H101" s="409"/>
      <c r="I101" s="409"/>
      <c r="J101" s="409"/>
      <c r="K101" s="409"/>
      <c r="L101" s="409"/>
      <c r="M101" s="409"/>
      <c r="N101" s="409"/>
      <c r="O101" s="409"/>
      <c r="P101" s="409"/>
      <c r="Q101" s="409"/>
      <c r="R101" s="409"/>
      <c r="S101" s="409"/>
      <c r="T101" s="409"/>
      <c r="U101" s="409"/>
      <c r="V101" s="409"/>
      <c r="W101" s="409"/>
    </row>
    <row r="102" spans="1:23" ht="15.75" x14ac:dyDescent="0.25">
      <c r="A102" s="194"/>
      <c r="B102" s="382" t="s">
        <v>244</v>
      </c>
      <c r="C102" s="383"/>
      <c r="D102" s="383"/>
      <c r="E102" s="383"/>
      <c r="F102" s="383"/>
      <c r="G102" s="383"/>
      <c r="H102" s="383"/>
      <c r="I102" s="383"/>
      <c r="J102" s="383"/>
      <c r="K102" s="383"/>
      <c r="L102" s="383"/>
      <c r="M102" s="383"/>
      <c r="N102" s="383"/>
      <c r="O102" s="383"/>
      <c r="P102" s="383"/>
      <c r="Q102" s="383"/>
      <c r="R102" s="383"/>
      <c r="S102" s="383"/>
      <c r="T102" s="383"/>
      <c r="U102" s="384"/>
      <c r="V102" s="383"/>
      <c r="W102" s="384"/>
    </row>
    <row r="103" spans="1:23" ht="16.5" thickBot="1" x14ac:dyDescent="0.3">
      <c r="A103" s="195"/>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row>
    <row r="104" spans="1:23" ht="16.5" thickBot="1" x14ac:dyDescent="0.3">
      <c r="A104" s="194"/>
      <c r="B104" s="386" t="s">
        <v>120</v>
      </c>
      <c r="C104" s="387"/>
      <c r="D104" s="389"/>
      <c r="E104" s="389"/>
      <c r="F104" s="389"/>
      <c r="G104" s="389"/>
      <c r="H104" s="390"/>
      <c r="I104" s="390"/>
      <c r="J104" s="390"/>
      <c r="K104" s="390"/>
      <c r="L104" s="390"/>
      <c r="M104" s="390"/>
      <c r="N104" s="390"/>
      <c r="O104" s="390"/>
      <c r="P104" s="390"/>
      <c r="Q104" s="390"/>
      <c r="R104" s="390"/>
      <c r="S104" s="390"/>
      <c r="T104" s="390"/>
      <c r="U104" s="391"/>
      <c r="V104" s="390"/>
      <c r="W104" s="391"/>
    </row>
    <row r="105" spans="1:23" ht="16.5" thickBot="1" x14ac:dyDescent="0.3">
      <c r="A105" s="195"/>
      <c r="B105" s="392"/>
      <c r="C105" s="392"/>
      <c r="D105" s="393"/>
      <c r="E105" s="394"/>
      <c r="F105" s="393"/>
      <c r="G105" s="394"/>
      <c r="H105" s="394"/>
      <c r="I105" s="394"/>
      <c r="J105" s="394"/>
      <c r="K105" s="394"/>
      <c r="L105" s="394"/>
      <c r="M105" s="394"/>
      <c r="N105" s="394"/>
      <c r="O105" s="394"/>
      <c r="P105" s="394"/>
      <c r="Q105" s="394"/>
      <c r="R105" s="394"/>
      <c r="S105" s="394"/>
      <c r="T105" s="394"/>
      <c r="U105" s="395"/>
      <c r="V105" s="394"/>
      <c r="W105" s="395"/>
    </row>
    <row r="106" spans="1:23" ht="15.75" x14ac:dyDescent="0.25">
      <c r="B106" s="396"/>
      <c r="C106" s="397"/>
      <c r="D106" s="448" t="s">
        <v>209</v>
      </c>
      <c r="E106" s="449"/>
      <c r="F106" s="448" t="s">
        <v>246</v>
      </c>
      <c r="G106" s="449"/>
      <c r="H106" s="448" t="s">
        <v>247</v>
      </c>
      <c r="I106" s="449"/>
      <c r="J106" s="448" t="s">
        <v>248</v>
      </c>
      <c r="K106" s="449"/>
      <c r="L106" s="448" t="s">
        <v>210</v>
      </c>
      <c r="M106" s="449"/>
      <c r="N106" s="448" t="s">
        <v>249</v>
      </c>
      <c r="O106" s="449"/>
      <c r="P106" s="448" t="s">
        <v>250</v>
      </c>
      <c r="Q106" s="449"/>
      <c r="R106" s="448" t="s">
        <v>251</v>
      </c>
      <c r="S106" s="449"/>
      <c r="T106" s="448" t="s">
        <v>252</v>
      </c>
      <c r="U106" s="449"/>
      <c r="V106" s="448" t="s">
        <v>252</v>
      </c>
      <c r="W106" s="449"/>
    </row>
    <row r="107" spans="1:23" ht="15.75" x14ac:dyDescent="0.25">
      <c r="B107" s="396" t="s">
        <v>253</v>
      </c>
      <c r="C107" s="397"/>
      <c r="D107" s="446" t="s">
        <v>254</v>
      </c>
      <c r="E107" s="447"/>
      <c r="F107" s="446" t="s">
        <v>255</v>
      </c>
      <c r="G107" s="447"/>
      <c r="H107" s="446" t="s">
        <v>256</v>
      </c>
      <c r="I107" s="447"/>
      <c r="J107" s="446" t="s">
        <v>257</v>
      </c>
      <c r="K107" s="447"/>
      <c r="L107" s="446" t="s">
        <v>258</v>
      </c>
      <c r="M107" s="447"/>
      <c r="N107" s="446" t="s">
        <v>259</v>
      </c>
      <c r="O107" s="447"/>
      <c r="P107" s="446" t="s">
        <v>260</v>
      </c>
      <c r="Q107" s="447"/>
      <c r="R107" s="446" t="s">
        <v>260</v>
      </c>
      <c r="S107" s="447"/>
      <c r="T107" s="446" t="s">
        <v>260</v>
      </c>
      <c r="U107" s="447"/>
      <c r="V107" s="446" t="s">
        <v>260</v>
      </c>
      <c r="W107" s="447"/>
    </row>
    <row r="108" spans="1:23" ht="15.75" x14ac:dyDescent="0.25">
      <c r="B108" s="396" t="s">
        <v>261</v>
      </c>
      <c r="C108" s="397" t="s">
        <v>262</v>
      </c>
      <c r="D108" s="446" t="s">
        <v>205</v>
      </c>
      <c r="E108" s="447"/>
      <c r="F108" s="446" t="s">
        <v>263</v>
      </c>
      <c r="G108" s="447"/>
      <c r="H108" s="446" t="s">
        <v>264</v>
      </c>
      <c r="I108" s="447"/>
      <c r="J108" s="446" t="s">
        <v>213</v>
      </c>
      <c r="K108" s="447"/>
      <c r="L108" s="446" t="s">
        <v>265</v>
      </c>
      <c r="M108" s="447"/>
      <c r="N108" s="446" t="s">
        <v>266</v>
      </c>
      <c r="O108" s="447"/>
      <c r="P108" s="446" t="s">
        <v>205</v>
      </c>
      <c r="Q108" s="447"/>
      <c r="R108" s="446" t="s">
        <v>206</v>
      </c>
      <c r="S108" s="447"/>
      <c r="T108" s="446" t="s">
        <v>207</v>
      </c>
      <c r="U108" s="447"/>
      <c r="V108" s="446" t="s">
        <v>208</v>
      </c>
      <c r="W108" s="447"/>
    </row>
    <row r="109" spans="1:23" ht="16.5" thickBot="1" x14ac:dyDescent="0.3">
      <c r="B109" s="398"/>
      <c r="C109" s="399"/>
      <c r="D109" s="450" t="s">
        <v>64</v>
      </c>
      <c r="E109" s="451"/>
      <c r="F109" s="450" t="s">
        <v>64</v>
      </c>
      <c r="G109" s="451"/>
      <c r="H109" s="450" t="s">
        <v>64</v>
      </c>
      <c r="I109" s="451"/>
      <c r="J109" s="450" t="s">
        <v>64</v>
      </c>
      <c r="K109" s="451"/>
      <c r="L109" s="450" t="s">
        <v>64</v>
      </c>
      <c r="M109" s="451"/>
      <c r="N109" s="450" t="s">
        <v>64</v>
      </c>
      <c r="O109" s="451"/>
      <c r="P109" s="450" t="s">
        <v>64</v>
      </c>
      <c r="Q109" s="451"/>
      <c r="R109" s="450" t="s">
        <v>64</v>
      </c>
      <c r="S109" s="451"/>
      <c r="T109" s="450" t="s">
        <v>64</v>
      </c>
      <c r="U109" s="451"/>
      <c r="V109" s="450" t="s">
        <v>64</v>
      </c>
      <c r="W109" s="451"/>
    </row>
    <row r="110" spans="1:23" ht="15.75" x14ac:dyDescent="0.25">
      <c r="B110" s="414">
        <v>7500</v>
      </c>
      <c r="C110" s="415" t="s">
        <v>339</v>
      </c>
      <c r="D110" s="468">
        <v>226590</v>
      </c>
      <c r="E110" s="469"/>
      <c r="F110" s="468">
        <v>0</v>
      </c>
      <c r="G110" s="469"/>
      <c r="H110" s="466">
        <v>0</v>
      </c>
      <c r="I110" s="466"/>
      <c r="J110" s="470">
        <v>226590</v>
      </c>
      <c r="K110" s="471"/>
      <c r="L110" s="466">
        <v>0</v>
      </c>
      <c r="M110" s="466"/>
      <c r="N110" s="467">
        <v>14500</v>
      </c>
      <c r="O110" s="467"/>
      <c r="P110" s="466">
        <v>226590</v>
      </c>
      <c r="Q110" s="466"/>
      <c r="R110" s="466">
        <v>226590</v>
      </c>
      <c r="S110" s="466"/>
      <c r="T110" s="466">
        <v>226590</v>
      </c>
      <c r="U110" s="466"/>
      <c r="V110" s="466">
        <v>226590</v>
      </c>
      <c r="W110" s="466"/>
    </row>
    <row r="111" spans="1:23" ht="15.75" x14ac:dyDescent="0.25">
      <c r="B111" s="402">
        <v>7634</v>
      </c>
      <c r="C111" s="403" t="s">
        <v>340</v>
      </c>
      <c r="D111" s="468">
        <v>10000</v>
      </c>
      <c r="E111" s="469"/>
      <c r="F111" s="468">
        <v>0</v>
      </c>
      <c r="G111" s="469"/>
      <c r="H111" s="468">
        <v>0</v>
      </c>
      <c r="I111" s="469"/>
      <c r="J111" s="468">
        <v>10000</v>
      </c>
      <c r="K111" s="469"/>
      <c r="L111" s="467">
        <v>0</v>
      </c>
      <c r="M111" s="467"/>
      <c r="N111" s="467">
        <v>2658.64</v>
      </c>
      <c r="O111" s="467"/>
      <c r="P111" s="467">
        <v>10000</v>
      </c>
      <c r="Q111" s="467"/>
      <c r="R111" s="467">
        <v>10000</v>
      </c>
      <c r="S111" s="467"/>
      <c r="T111" s="467">
        <v>10000</v>
      </c>
      <c r="U111" s="467"/>
      <c r="V111" s="467">
        <v>6000</v>
      </c>
      <c r="W111" s="467"/>
    </row>
    <row r="112" spans="1:23" ht="15.75" x14ac:dyDescent="0.25">
      <c r="B112" s="402">
        <v>7635</v>
      </c>
      <c r="C112" s="403" t="s">
        <v>341</v>
      </c>
      <c r="D112" s="468">
        <v>0</v>
      </c>
      <c r="E112" s="469"/>
      <c r="F112" s="468">
        <v>0</v>
      </c>
      <c r="G112" s="469"/>
      <c r="H112" s="468">
        <v>0</v>
      </c>
      <c r="I112" s="469"/>
      <c r="J112" s="468">
        <v>0</v>
      </c>
      <c r="K112" s="469"/>
      <c r="L112" s="467">
        <v>0</v>
      </c>
      <c r="M112" s="467"/>
      <c r="N112" s="467">
        <v>0</v>
      </c>
      <c r="O112" s="467"/>
      <c r="P112" s="467">
        <v>0</v>
      </c>
      <c r="Q112" s="467"/>
      <c r="R112" s="467">
        <v>0</v>
      </c>
      <c r="S112" s="467"/>
      <c r="T112" s="467">
        <v>0</v>
      </c>
      <c r="U112" s="467"/>
      <c r="V112" s="467">
        <v>0</v>
      </c>
      <c r="W112" s="467"/>
    </row>
    <row r="113" spans="2:23" ht="15.75" x14ac:dyDescent="0.25">
      <c r="B113" s="402">
        <v>7661</v>
      </c>
      <c r="C113" s="403" t="s">
        <v>342</v>
      </c>
      <c r="D113" s="468">
        <v>0</v>
      </c>
      <c r="E113" s="469"/>
      <c r="F113" s="468">
        <v>9380</v>
      </c>
      <c r="G113" s="469"/>
      <c r="H113" s="468">
        <v>0</v>
      </c>
      <c r="I113" s="469"/>
      <c r="J113" s="468">
        <v>9380</v>
      </c>
      <c r="K113" s="469"/>
      <c r="L113" s="467">
        <v>0</v>
      </c>
      <c r="M113" s="467"/>
      <c r="N113" s="467">
        <v>6458.61</v>
      </c>
      <c r="O113" s="467"/>
      <c r="P113" s="467">
        <v>9380</v>
      </c>
      <c r="Q113" s="467"/>
      <c r="R113" s="467">
        <v>0</v>
      </c>
      <c r="S113" s="467"/>
      <c r="T113" s="467">
        <v>0</v>
      </c>
      <c r="U113" s="467"/>
      <c r="V113" s="467">
        <v>0</v>
      </c>
      <c r="W113" s="467"/>
    </row>
    <row r="114" spans="2:23" ht="15.75" x14ac:dyDescent="0.25">
      <c r="B114" s="402">
        <v>7715</v>
      </c>
      <c r="C114" s="403" t="s">
        <v>343</v>
      </c>
      <c r="D114" s="468">
        <v>17760</v>
      </c>
      <c r="E114" s="469"/>
      <c r="F114" s="468">
        <v>0</v>
      </c>
      <c r="G114" s="469"/>
      <c r="H114" s="468">
        <v>0</v>
      </c>
      <c r="I114" s="469"/>
      <c r="J114" s="468">
        <v>17760</v>
      </c>
      <c r="K114" s="469"/>
      <c r="L114" s="467">
        <v>0</v>
      </c>
      <c r="M114" s="467"/>
      <c r="N114" s="467">
        <v>11918.32</v>
      </c>
      <c r="O114" s="467"/>
      <c r="P114" s="467">
        <v>17760</v>
      </c>
      <c r="Q114" s="467"/>
      <c r="R114" s="467">
        <v>14060</v>
      </c>
      <c r="S114" s="467"/>
      <c r="T114" s="467">
        <v>14060</v>
      </c>
      <c r="U114" s="467"/>
      <c r="V114" s="467">
        <v>14060</v>
      </c>
      <c r="W114" s="467"/>
    </row>
    <row r="115" spans="2:23" ht="15.75" x14ac:dyDescent="0.25">
      <c r="B115" s="402">
        <v>7719</v>
      </c>
      <c r="C115" s="403" t="s">
        <v>344</v>
      </c>
      <c r="D115" s="468">
        <v>0</v>
      </c>
      <c r="E115" s="469"/>
      <c r="F115" s="468">
        <v>0</v>
      </c>
      <c r="G115" s="469"/>
      <c r="H115" s="468">
        <v>0</v>
      </c>
      <c r="I115" s="469"/>
      <c r="J115" s="468">
        <v>0</v>
      </c>
      <c r="K115" s="469"/>
      <c r="L115" s="467">
        <v>0</v>
      </c>
      <c r="M115" s="467"/>
      <c r="N115" s="467">
        <v>0</v>
      </c>
      <c r="O115" s="467"/>
      <c r="P115" s="467">
        <v>0</v>
      </c>
      <c r="Q115" s="467"/>
      <c r="R115" s="467">
        <v>25000</v>
      </c>
      <c r="S115" s="467"/>
      <c r="T115" s="467">
        <v>0</v>
      </c>
      <c r="U115" s="467"/>
      <c r="V115" s="467">
        <v>0</v>
      </c>
      <c r="W115" s="467"/>
    </row>
    <row r="116" spans="2:23" ht="15.75" x14ac:dyDescent="0.25">
      <c r="B116" s="402">
        <v>7872</v>
      </c>
      <c r="C116" s="403" t="s">
        <v>345</v>
      </c>
      <c r="D116" s="456">
        <v>0</v>
      </c>
      <c r="E116" s="457"/>
      <c r="F116" s="456">
        <v>93180</v>
      </c>
      <c r="G116" s="457"/>
      <c r="H116" s="456">
        <v>0</v>
      </c>
      <c r="I116" s="457"/>
      <c r="J116" s="456">
        <v>93180</v>
      </c>
      <c r="K116" s="457"/>
      <c r="L116" s="455">
        <v>0</v>
      </c>
      <c r="M116" s="455"/>
      <c r="N116" s="455">
        <v>0</v>
      </c>
      <c r="O116" s="455"/>
      <c r="P116" s="455">
        <v>93180</v>
      </c>
      <c r="Q116" s="455"/>
      <c r="R116" s="455">
        <v>0</v>
      </c>
      <c r="S116" s="455"/>
      <c r="T116" s="455">
        <v>0</v>
      </c>
      <c r="U116" s="455"/>
      <c r="V116" s="467">
        <v>0</v>
      </c>
      <c r="W116" s="467"/>
    </row>
    <row r="117" spans="2:23" ht="15.75" x14ac:dyDescent="0.25">
      <c r="B117" s="402">
        <v>7874</v>
      </c>
      <c r="C117" s="403" t="s">
        <v>346</v>
      </c>
      <c r="D117" s="456">
        <v>75600</v>
      </c>
      <c r="E117" s="457"/>
      <c r="F117" s="456">
        <v>80340</v>
      </c>
      <c r="G117" s="457"/>
      <c r="H117" s="456">
        <v>0</v>
      </c>
      <c r="I117" s="457"/>
      <c r="J117" s="456">
        <v>155940</v>
      </c>
      <c r="K117" s="457"/>
      <c r="L117" s="455">
        <v>0</v>
      </c>
      <c r="M117" s="455"/>
      <c r="N117" s="455">
        <v>34780.33</v>
      </c>
      <c r="O117" s="455"/>
      <c r="P117" s="455">
        <v>155940</v>
      </c>
      <c r="Q117" s="455"/>
      <c r="R117" s="455">
        <v>75600</v>
      </c>
      <c r="S117" s="455"/>
      <c r="T117" s="455">
        <v>60000</v>
      </c>
      <c r="U117" s="455"/>
      <c r="V117" s="467">
        <v>60000</v>
      </c>
      <c r="W117" s="467"/>
    </row>
    <row r="118" spans="2:23" ht="15.75" x14ac:dyDescent="0.25">
      <c r="B118" s="402">
        <v>7884</v>
      </c>
      <c r="C118" s="403" t="s">
        <v>347</v>
      </c>
      <c r="D118" s="456">
        <v>20000</v>
      </c>
      <c r="E118" s="457"/>
      <c r="F118" s="456">
        <v>12000</v>
      </c>
      <c r="G118" s="457"/>
      <c r="H118" s="456">
        <v>0</v>
      </c>
      <c r="I118" s="457"/>
      <c r="J118" s="456">
        <v>32000</v>
      </c>
      <c r="K118" s="457"/>
      <c r="L118" s="455">
        <v>0</v>
      </c>
      <c r="M118" s="455"/>
      <c r="N118" s="455">
        <v>1860</v>
      </c>
      <c r="O118" s="455"/>
      <c r="P118" s="455">
        <v>32000</v>
      </c>
      <c r="Q118" s="455"/>
      <c r="R118" s="455">
        <v>52000</v>
      </c>
      <c r="S118" s="455"/>
      <c r="T118" s="455">
        <v>40000</v>
      </c>
      <c r="U118" s="455"/>
      <c r="V118" s="467">
        <v>40000</v>
      </c>
      <c r="W118" s="467"/>
    </row>
    <row r="119" spans="2:23" ht="15.75" x14ac:dyDescent="0.25">
      <c r="B119" s="402">
        <v>7892</v>
      </c>
      <c r="C119" s="403" t="s">
        <v>348</v>
      </c>
      <c r="D119" s="456">
        <v>100000</v>
      </c>
      <c r="E119" s="457"/>
      <c r="F119" s="456">
        <v>159185</v>
      </c>
      <c r="G119" s="457"/>
      <c r="H119" s="456">
        <v>0</v>
      </c>
      <c r="I119" s="457"/>
      <c r="J119" s="456">
        <v>259185</v>
      </c>
      <c r="K119" s="457"/>
      <c r="L119" s="455">
        <v>0</v>
      </c>
      <c r="M119" s="455"/>
      <c r="N119" s="455">
        <v>14524.96</v>
      </c>
      <c r="O119" s="455"/>
      <c r="P119" s="455">
        <v>259185</v>
      </c>
      <c r="Q119" s="455"/>
      <c r="R119" s="455">
        <v>25000</v>
      </c>
      <c r="S119" s="455"/>
      <c r="T119" s="455">
        <v>25000</v>
      </c>
      <c r="U119" s="455"/>
      <c r="V119" s="467">
        <v>25000</v>
      </c>
      <c r="W119" s="467"/>
    </row>
    <row r="120" spans="2:23" ht="15.75" x14ac:dyDescent="0.25">
      <c r="B120" s="402">
        <v>7896</v>
      </c>
      <c r="C120" s="403" t="s">
        <v>349</v>
      </c>
      <c r="D120" s="456">
        <v>134580</v>
      </c>
      <c r="E120" s="457"/>
      <c r="F120" s="456">
        <v>0</v>
      </c>
      <c r="G120" s="457"/>
      <c r="H120" s="456">
        <v>100770</v>
      </c>
      <c r="I120" s="457"/>
      <c r="J120" s="456">
        <v>235350</v>
      </c>
      <c r="K120" s="457"/>
      <c r="L120" s="455">
        <v>0</v>
      </c>
      <c r="M120" s="455"/>
      <c r="N120" s="455">
        <v>94037.05</v>
      </c>
      <c r="O120" s="455"/>
      <c r="P120" s="455">
        <v>235350</v>
      </c>
      <c r="Q120" s="455"/>
      <c r="R120" s="455">
        <v>134580</v>
      </c>
      <c r="S120" s="455"/>
      <c r="T120" s="455">
        <v>100000</v>
      </c>
      <c r="U120" s="455"/>
      <c r="V120" s="467">
        <v>100000</v>
      </c>
      <c r="W120" s="467"/>
    </row>
    <row r="121" spans="2:23" ht="15.75" x14ac:dyDescent="0.25">
      <c r="B121" s="402">
        <v>7908</v>
      </c>
      <c r="C121" s="403" t="s">
        <v>350</v>
      </c>
      <c r="D121" s="456">
        <v>0</v>
      </c>
      <c r="E121" s="457"/>
      <c r="F121" s="456">
        <v>214850</v>
      </c>
      <c r="G121" s="457"/>
      <c r="H121" s="456">
        <v>0</v>
      </c>
      <c r="I121" s="457"/>
      <c r="J121" s="456">
        <v>214850</v>
      </c>
      <c r="K121" s="457"/>
      <c r="L121" s="455">
        <v>0</v>
      </c>
      <c r="M121" s="455"/>
      <c r="N121" s="455">
        <v>23648.12</v>
      </c>
      <c r="O121" s="455"/>
      <c r="P121" s="455">
        <v>214850</v>
      </c>
      <c r="Q121" s="455"/>
      <c r="R121" s="455">
        <v>0</v>
      </c>
      <c r="S121" s="455"/>
      <c r="T121" s="455">
        <v>0</v>
      </c>
      <c r="U121" s="455"/>
      <c r="V121" s="467">
        <v>0</v>
      </c>
      <c r="W121" s="467"/>
    </row>
    <row r="122" spans="2:23" ht="15.75" x14ac:dyDescent="0.25">
      <c r="B122" s="402">
        <v>7909</v>
      </c>
      <c r="C122" s="403" t="s">
        <v>351</v>
      </c>
      <c r="D122" s="456">
        <v>0</v>
      </c>
      <c r="E122" s="457"/>
      <c r="F122" s="456">
        <v>0</v>
      </c>
      <c r="G122" s="457"/>
      <c r="H122" s="456">
        <v>14780</v>
      </c>
      <c r="I122" s="457"/>
      <c r="J122" s="456">
        <v>14780</v>
      </c>
      <c r="K122" s="457"/>
      <c r="L122" s="455">
        <v>0</v>
      </c>
      <c r="M122" s="455"/>
      <c r="N122" s="455">
        <v>0</v>
      </c>
      <c r="O122" s="455"/>
      <c r="P122" s="455">
        <v>14780</v>
      </c>
      <c r="Q122" s="455"/>
      <c r="R122" s="455">
        <v>0</v>
      </c>
      <c r="S122" s="455"/>
      <c r="T122" s="455">
        <v>0</v>
      </c>
      <c r="U122" s="455"/>
      <c r="V122" s="467">
        <v>0</v>
      </c>
      <c r="W122" s="467"/>
    </row>
    <row r="123" spans="2:23" ht="15.75" x14ac:dyDescent="0.25">
      <c r="B123" s="402">
        <v>7910</v>
      </c>
      <c r="C123" s="403" t="s">
        <v>352</v>
      </c>
      <c r="D123" s="456">
        <v>12600</v>
      </c>
      <c r="E123" s="457"/>
      <c r="F123" s="456">
        <v>0</v>
      </c>
      <c r="G123" s="457"/>
      <c r="H123" s="456">
        <v>12600</v>
      </c>
      <c r="I123" s="457"/>
      <c r="J123" s="456">
        <v>25200</v>
      </c>
      <c r="K123" s="457"/>
      <c r="L123" s="455">
        <v>0</v>
      </c>
      <c r="M123" s="455"/>
      <c r="N123" s="455">
        <v>16954.349999999999</v>
      </c>
      <c r="O123" s="455"/>
      <c r="P123" s="455">
        <v>25200</v>
      </c>
      <c r="Q123" s="455"/>
      <c r="R123" s="455">
        <v>12600</v>
      </c>
      <c r="S123" s="455"/>
      <c r="T123" s="455">
        <v>12600</v>
      </c>
      <c r="U123" s="455"/>
      <c r="V123" s="467">
        <v>12600</v>
      </c>
      <c r="W123" s="467"/>
    </row>
    <row r="124" spans="2:23" ht="15.75" x14ac:dyDescent="0.25">
      <c r="B124" s="402">
        <v>7913</v>
      </c>
      <c r="C124" s="403" t="s">
        <v>353</v>
      </c>
      <c r="D124" s="456">
        <v>56000</v>
      </c>
      <c r="E124" s="457"/>
      <c r="F124" s="456">
        <v>107770</v>
      </c>
      <c r="G124" s="457"/>
      <c r="H124" s="456">
        <v>0</v>
      </c>
      <c r="I124" s="457"/>
      <c r="J124" s="456">
        <v>163770</v>
      </c>
      <c r="K124" s="457"/>
      <c r="L124" s="455">
        <v>0</v>
      </c>
      <c r="M124" s="455"/>
      <c r="N124" s="455">
        <v>859.2</v>
      </c>
      <c r="O124" s="455"/>
      <c r="P124" s="455">
        <v>163770</v>
      </c>
      <c r="Q124" s="455"/>
      <c r="R124" s="455">
        <v>56000</v>
      </c>
      <c r="S124" s="455"/>
      <c r="T124" s="455">
        <v>45000</v>
      </c>
      <c r="U124" s="455"/>
      <c r="V124" s="467">
        <v>45000</v>
      </c>
      <c r="W124" s="467"/>
    </row>
    <row r="125" spans="2:23" ht="15.75" x14ac:dyDescent="0.25">
      <c r="B125" s="402">
        <v>7918</v>
      </c>
      <c r="C125" s="403" t="s">
        <v>354</v>
      </c>
      <c r="D125" s="456">
        <v>0</v>
      </c>
      <c r="E125" s="457"/>
      <c r="F125" s="456">
        <v>0</v>
      </c>
      <c r="G125" s="457"/>
      <c r="H125" s="456">
        <v>0</v>
      </c>
      <c r="I125" s="457"/>
      <c r="J125" s="456">
        <v>0</v>
      </c>
      <c r="K125" s="457"/>
      <c r="L125" s="455">
        <v>0</v>
      </c>
      <c r="M125" s="455"/>
      <c r="N125" s="455">
        <v>0</v>
      </c>
      <c r="O125" s="455"/>
      <c r="P125" s="455">
        <v>0</v>
      </c>
      <c r="Q125" s="455"/>
      <c r="R125" s="455">
        <v>0</v>
      </c>
      <c r="S125" s="455"/>
      <c r="T125" s="455">
        <v>0</v>
      </c>
      <c r="U125" s="455"/>
      <c r="V125" s="467">
        <v>0</v>
      </c>
      <c r="W125" s="467"/>
    </row>
    <row r="126" spans="2:23" ht="15.75" x14ac:dyDescent="0.25">
      <c r="B126" s="402">
        <v>7922</v>
      </c>
      <c r="C126" s="403" t="s">
        <v>355</v>
      </c>
      <c r="D126" s="456">
        <v>0</v>
      </c>
      <c r="E126" s="457"/>
      <c r="F126" s="456">
        <v>2400</v>
      </c>
      <c r="G126" s="457"/>
      <c r="H126" s="456">
        <v>0</v>
      </c>
      <c r="I126" s="457"/>
      <c r="J126" s="456">
        <v>2400</v>
      </c>
      <c r="K126" s="457"/>
      <c r="L126" s="455">
        <v>0</v>
      </c>
      <c r="M126" s="455"/>
      <c r="N126" s="455">
        <v>0</v>
      </c>
      <c r="O126" s="455"/>
      <c r="P126" s="455">
        <v>2400</v>
      </c>
      <c r="Q126" s="455"/>
      <c r="R126" s="455">
        <v>0</v>
      </c>
      <c r="S126" s="455"/>
      <c r="T126" s="455">
        <v>0</v>
      </c>
      <c r="U126" s="455"/>
      <c r="V126" s="467">
        <v>0</v>
      </c>
      <c r="W126" s="467"/>
    </row>
    <row r="127" spans="2:23" ht="15.75" x14ac:dyDescent="0.25">
      <c r="B127" s="402">
        <v>7930</v>
      </c>
      <c r="C127" s="403" t="s">
        <v>356</v>
      </c>
      <c r="D127" s="456">
        <v>123000</v>
      </c>
      <c r="E127" s="457"/>
      <c r="F127" s="456">
        <v>25000</v>
      </c>
      <c r="G127" s="457"/>
      <c r="H127" s="456">
        <v>0</v>
      </c>
      <c r="I127" s="457"/>
      <c r="J127" s="456">
        <v>148000</v>
      </c>
      <c r="K127" s="457"/>
      <c r="L127" s="455">
        <v>0</v>
      </c>
      <c r="M127" s="455"/>
      <c r="N127" s="455">
        <v>54833.23</v>
      </c>
      <c r="O127" s="455"/>
      <c r="P127" s="455">
        <v>148000</v>
      </c>
      <c r="Q127" s="455"/>
      <c r="R127" s="455">
        <v>103000</v>
      </c>
      <c r="S127" s="455"/>
      <c r="T127" s="455">
        <v>103000</v>
      </c>
      <c r="U127" s="455"/>
      <c r="V127" s="467">
        <v>103000</v>
      </c>
      <c r="W127" s="467"/>
    </row>
    <row r="128" spans="2:23" ht="15.75" x14ac:dyDescent="0.25">
      <c r="B128" s="402">
        <v>7931</v>
      </c>
      <c r="C128" s="403" t="s">
        <v>357</v>
      </c>
      <c r="D128" s="456">
        <v>5000</v>
      </c>
      <c r="E128" s="457"/>
      <c r="F128" s="456">
        <v>0</v>
      </c>
      <c r="G128" s="457"/>
      <c r="H128" s="456">
        <v>0</v>
      </c>
      <c r="I128" s="457"/>
      <c r="J128" s="456">
        <v>5000</v>
      </c>
      <c r="K128" s="457"/>
      <c r="L128" s="455">
        <v>0</v>
      </c>
      <c r="M128" s="455"/>
      <c r="N128" s="455">
        <v>0</v>
      </c>
      <c r="O128" s="455"/>
      <c r="P128" s="455">
        <v>5000</v>
      </c>
      <c r="Q128" s="455"/>
      <c r="R128" s="455">
        <v>0</v>
      </c>
      <c r="S128" s="455"/>
      <c r="T128" s="455">
        <v>0</v>
      </c>
      <c r="U128" s="455"/>
      <c r="V128" s="467">
        <v>0</v>
      </c>
      <c r="W128" s="467"/>
    </row>
    <row r="129" spans="1:23" ht="15.75" x14ac:dyDescent="0.25">
      <c r="B129" s="402">
        <v>7932</v>
      </c>
      <c r="C129" s="403" t="s">
        <v>358</v>
      </c>
      <c r="D129" s="456">
        <v>7000</v>
      </c>
      <c r="E129" s="457"/>
      <c r="F129" s="456">
        <v>0</v>
      </c>
      <c r="G129" s="457"/>
      <c r="H129" s="456">
        <v>0</v>
      </c>
      <c r="I129" s="457"/>
      <c r="J129" s="456">
        <v>7000</v>
      </c>
      <c r="K129" s="457"/>
      <c r="L129" s="455">
        <v>0</v>
      </c>
      <c r="M129" s="455"/>
      <c r="N129" s="455">
        <v>3802</v>
      </c>
      <c r="O129" s="455"/>
      <c r="P129" s="455">
        <v>7000</v>
      </c>
      <c r="Q129" s="455"/>
      <c r="R129" s="455">
        <v>2000</v>
      </c>
      <c r="S129" s="455"/>
      <c r="T129" s="455">
        <v>2000</v>
      </c>
      <c r="U129" s="455"/>
      <c r="V129" s="467">
        <v>2000</v>
      </c>
      <c r="W129" s="467"/>
    </row>
    <row r="130" spans="1:23" ht="15.75" x14ac:dyDescent="0.25">
      <c r="B130" s="402">
        <v>7940</v>
      </c>
      <c r="C130" s="403" t="s">
        <v>359</v>
      </c>
      <c r="D130" s="456">
        <v>0</v>
      </c>
      <c r="E130" s="457"/>
      <c r="F130" s="456">
        <v>18700</v>
      </c>
      <c r="G130" s="457"/>
      <c r="H130" s="456">
        <v>0</v>
      </c>
      <c r="I130" s="457"/>
      <c r="J130" s="456">
        <v>18700</v>
      </c>
      <c r="K130" s="457"/>
      <c r="L130" s="455">
        <v>0</v>
      </c>
      <c r="M130" s="455"/>
      <c r="N130" s="455">
        <v>0</v>
      </c>
      <c r="O130" s="455"/>
      <c r="P130" s="455">
        <v>18700</v>
      </c>
      <c r="Q130" s="455"/>
      <c r="R130" s="455">
        <v>10000</v>
      </c>
      <c r="S130" s="455"/>
      <c r="T130" s="455">
        <v>0</v>
      </c>
      <c r="U130" s="455"/>
      <c r="V130" s="467">
        <v>0</v>
      </c>
      <c r="W130" s="467"/>
    </row>
    <row r="131" spans="1:23" ht="15.75" x14ac:dyDescent="0.25">
      <c r="B131" s="402">
        <v>7942</v>
      </c>
      <c r="C131" s="403" t="s">
        <v>360</v>
      </c>
      <c r="D131" s="456">
        <v>0</v>
      </c>
      <c r="E131" s="457"/>
      <c r="F131" s="456">
        <v>18750</v>
      </c>
      <c r="G131" s="457"/>
      <c r="H131" s="456">
        <v>0</v>
      </c>
      <c r="I131" s="457"/>
      <c r="J131" s="456">
        <v>18750</v>
      </c>
      <c r="K131" s="457"/>
      <c r="L131" s="455">
        <v>0</v>
      </c>
      <c r="M131" s="455"/>
      <c r="N131" s="455">
        <v>0</v>
      </c>
      <c r="O131" s="455"/>
      <c r="P131" s="455">
        <v>18750</v>
      </c>
      <c r="Q131" s="455"/>
      <c r="R131" s="455">
        <v>0</v>
      </c>
      <c r="S131" s="455"/>
      <c r="T131" s="455">
        <v>0</v>
      </c>
      <c r="U131" s="455"/>
      <c r="V131" s="467">
        <v>0</v>
      </c>
      <c r="W131" s="467"/>
    </row>
    <row r="132" spans="1:23" ht="15.75" x14ac:dyDescent="0.25">
      <c r="B132" s="402">
        <v>7945</v>
      </c>
      <c r="C132" s="403" t="s">
        <v>361</v>
      </c>
      <c r="D132" s="456">
        <v>0</v>
      </c>
      <c r="E132" s="457"/>
      <c r="F132" s="456">
        <v>0</v>
      </c>
      <c r="G132" s="457"/>
      <c r="H132" s="456">
        <v>0</v>
      </c>
      <c r="I132" s="457"/>
      <c r="J132" s="456">
        <v>0</v>
      </c>
      <c r="K132" s="457"/>
      <c r="L132" s="455">
        <v>0</v>
      </c>
      <c r="M132" s="455"/>
      <c r="N132" s="455">
        <v>825</v>
      </c>
      <c r="O132" s="455"/>
      <c r="P132" s="455">
        <v>0</v>
      </c>
      <c r="Q132" s="455"/>
      <c r="R132" s="455">
        <v>0</v>
      </c>
      <c r="S132" s="455"/>
      <c r="T132" s="455">
        <v>0</v>
      </c>
      <c r="U132" s="455"/>
      <c r="V132" s="467">
        <v>0</v>
      </c>
      <c r="W132" s="467"/>
    </row>
    <row r="133" spans="1:23" ht="15.75" x14ac:dyDescent="0.25">
      <c r="B133" s="402">
        <v>7949</v>
      </c>
      <c r="C133" s="403" t="s">
        <v>362</v>
      </c>
      <c r="D133" s="456">
        <v>0</v>
      </c>
      <c r="E133" s="457"/>
      <c r="F133" s="456">
        <v>2450</v>
      </c>
      <c r="G133" s="457"/>
      <c r="H133" s="456">
        <v>0</v>
      </c>
      <c r="I133" s="457"/>
      <c r="J133" s="456">
        <v>2450</v>
      </c>
      <c r="K133" s="457"/>
      <c r="L133" s="455">
        <v>0</v>
      </c>
      <c r="M133" s="455"/>
      <c r="N133" s="455">
        <v>0</v>
      </c>
      <c r="O133" s="455"/>
      <c r="P133" s="455">
        <v>2450</v>
      </c>
      <c r="Q133" s="455"/>
      <c r="R133" s="455">
        <v>0</v>
      </c>
      <c r="S133" s="455"/>
      <c r="T133" s="455">
        <v>0</v>
      </c>
      <c r="U133" s="455"/>
      <c r="V133" s="467">
        <v>0</v>
      </c>
      <c r="W133" s="467"/>
    </row>
    <row r="134" spans="1:23" ht="15.75" x14ac:dyDescent="0.25">
      <c r="B134" s="402">
        <v>7950</v>
      </c>
      <c r="C134" s="403" t="s">
        <v>363</v>
      </c>
      <c r="D134" s="456">
        <v>0</v>
      </c>
      <c r="E134" s="457"/>
      <c r="F134" s="456">
        <v>642980</v>
      </c>
      <c r="G134" s="457"/>
      <c r="H134" s="456">
        <v>0</v>
      </c>
      <c r="I134" s="457"/>
      <c r="J134" s="456">
        <v>642980</v>
      </c>
      <c r="K134" s="457"/>
      <c r="L134" s="455">
        <v>0</v>
      </c>
      <c r="M134" s="455"/>
      <c r="N134" s="455">
        <v>17444.7</v>
      </c>
      <c r="O134" s="455"/>
      <c r="P134" s="455">
        <v>642980</v>
      </c>
      <c r="Q134" s="455"/>
      <c r="R134" s="455">
        <v>0</v>
      </c>
      <c r="S134" s="455"/>
      <c r="T134" s="455">
        <v>0</v>
      </c>
      <c r="U134" s="455"/>
      <c r="V134" s="467">
        <v>0</v>
      </c>
      <c r="W134" s="467"/>
    </row>
    <row r="135" spans="1:23" ht="15.75" x14ac:dyDescent="0.25">
      <c r="B135" s="402">
        <v>7951</v>
      </c>
      <c r="C135" s="403" t="s">
        <v>364</v>
      </c>
      <c r="D135" s="456">
        <v>130000</v>
      </c>
      <c r="E135" s="457"/>
      <c r="F135" s="456">
        <v>0</v>
      </c>
      <c r="G135" s="457"/>
      <c r="H135" s="456">
        <v>0</v>
      </c>
      <c r="I135" s="457"/>
      <c r="J135" s="456">
        <v>130000</v>
      </c>
      <c r="K135" s="457"/>
      <c r="L135" s="455">
        <v>0</v>
      </c>
      <c r="M135" s="455"/>
      <c r="N135" s="455">
        <v>126345.33</v>
      </c>
      <c r="O135" s="455"/>
      <c r="P135" s="455">
        <v>130000</v>
      </c>
      <c r="Q135" s="455"/>
      <c r="R135" s="455">
        <v>110000</v>
      </c>
      <c r="S135" s="455"/>
      <c r="T135" s="455">
        <v>90000</v>
      </c>
      <c r="U135" s="455"/>
      <c r="V135" s="467">
        <v>90000</v>
      </c>
      <c r="W135" s="467"/>
    </row>
    <row r="136" spans="1:23" ht="16.5" thickBot="1" x14ac:dyDescent="0.3">
      <c r="B136" s="416">
        <v>7813</v>
      </c>
      <c r="C136" s="417" t="s">
        <v>365</v>
      </c>
      <c r="D136" s="468">
        <v>32000</v>
      </c>
      <c r="E136" s="469"/>
      <c r="F136" s="468">
        <v>0</v>
      </c>
      <c r="G136" s="469"/>
      <c r="H136" s="468">
        <v>0</v>
      </c>
      <c r="I136" s="469"/>
      <c r="J136" s="475">
        <v>32000</v>
      </c>
      <c r="K136" s="476"/>
      <c r="L136" s="477">
        <v>0</v>
      </c>
      <c r="M136" s="477"/>
      <c r="N136" s="467">
        <v>23430</v>
      </c>
      <c r="O136" s="467"/>
      <c r="P136" s="474">
        <v>32000</v>
      </c>
      <c r="Q136" s="474"/>
      <c r="R136" s="467">
        <v>0</v>
      </c>
      <c r="S136" s="467"/>
      <c r="T136" s="474">
        <v>0</v>
      </c>
      <c r="U136" s="474"/>
      <c r="V136" s="474">
        <v>0</v>
      </c>
      <c r="W136" s="474"/>
    </row>
    <row r="137" spans="1:23" ht="16.5" thickBot="1" x14ac:dyDescent="0.3">
      <c r="B137" s="406"/>
      <c r="C137" s="387" t="s">
        <v>304</v>
      </c>
      <c r="D137" s="460">
        <v>950130</v>
      </c>
      <c r="E137" s="461"/>
      <c r="F137" s="460">
        <v>1386985</v>
      </c>
      <c r="G137" s="461"/>
      <c r="H137" s="460">
        <v>128150</v>
      </c>
      <c r="I137" s="461"/>
      <c r="J137" s="460">
        <v>2465265</v>
      </c>
      <c r="K137" s="461"/>
      <c r="L137" s="460">
        <v>0</v>
      </c>
      <c r="M137" s="461"/>
      <c r="N137" s="460">
        <v>448879.84</v>
      </c>
      <c r="O137" s="461"/>
      <c r="P137" s="460">
        <v>2465265</v>
      </c>
      <c r="Q137" s="461"/>
      <c r="R137" s="460">
        <v>856430</v>
      </c>
      <c r="S137" s="461"/>
      <c r="T137" s="460">
        <v>728250</v>
      </c>
      <c r="U137" s="461"/>
      <c r="V137" s="460">
        <v>724250</v>
      </c>
      <c r="W137" s="461"/>
    </row>
    <row r="138" spans="1:23" ht="15.75" x14ac:dyDescent="0.25">
      <c r="A138" s="197"/>
      <c r="B138" s="411"/>
      <c r="C138" s="412"/>
      <c r="D138" s="473"/>
      <c r="E138" s="473"/>
      <c r="F138" s="473"/>
      <c r="G138" s="473"/>
      <c r="H138" s="473"/>
      <c r="I138" s="473"/>
      <c r="J138" s="473"/>
      <c r="K138" s="473"/>
      <c r="L138" s="473">
        <v>0</v>
      </c>
      <c r="M138" s="473"/>
      <c r="N138" s="413"/>
      <c r="O138" s="413"/>
      <c r="P138" s="473"/>
      <c r="Q138" s="473"/>
      <c r="R138" s="473"/>
      <c r="S138" s="473"/>
      <c r="T138" s="473"/>
      <c r="U138" s="473"/>
      <c r="V138" s="473"/>
      <c r="W138" s="473"/>
    </row>
    <row r="139" spans="1:23" ht="15.75" x14ac:dyDescent="0.25">
      <c r="A139" s="194"/>
      <c r="B139" s="382" t="s">
        <v>244</v>
      </c>
      <c r="C139" s="383"/>
      <c r="D139" s="383"/>
      <c r="E139" s="383"/>
      <c r="F139" s="383"/>
      <c r="G139" s="383"/>
      <c r="H139" s="383"/>
      <c r="I139" s="383"/>
      <c r="J139" s="383"/>
      <c r="K139" s="383"/>
      <c r="L139" s="383"/>
      <c r="M139" s="383"/>
      <c r="N139" s="383"/>
      <c r="O139" s="383"/>
      <c r="P139" s="383"/>
      <c r="Q139" s="383"/>
      <c r="R139" s="383"/>
      <c r="S139" s="383"/>
      <c r="T139" s="383"/>
      <c r="U139" s="384"/>
      <c r="V139" s="383"/>
      <c r="W139" s="384"/>
    </row>
    <row r="140" spans="1:23" ht="16.5" thickBot="1" x14ac:dyDescent="0.3">
      <c r="A140" s="195"/>
      <c r="B140" s="392"/>
      <c r="C140" s="392"/>
      <c r="D140" s="393"/>
      <c r="E140" s="394"/>
      <c r="F140" s="393"/>
      <c r="G140" s="394"/>
      <c r="H140" s="394"/>
      <c r="I140" s="394"/>
      <c r="J140" s="394"/>
      <c r="K140" s="394"/>
      <c r="L140" s="394"/>
      <c r="M140" s="394"/>
      <c r="N140" s="394"/>
      <c r="O140" s="394"/>
      <c r="P140" s="394"/>
      <c r="Q140" s="394"/>
      <c r="R140" s="394"/>
      <c r="S140" s="394"/>
      <c r="T140" s="394"/>
      <c r="U140" s="395"/>
      <c r="V140" s="394"/>
      <c r="W140" s="395"/>
    </row>
    <row r="141" spans="1:23" ht="15.75" x14ac:dyDescent="0.25">
      <c r="B141" s="418"/>
      <c r="C141" s="397"/>
      <c r="D141" s="448" t="s">
        <v>209</v>
      </c>
      <c r="E141" s="449"/>
      <c r="F141" s="448" t="s">
        <v>246</v>
      </c>
      <c r="G141" s="449"/>
      <c r="H141" s="448" t="s">
        <v>247</v>
      </c>
      <c r="I141" s="449"/>
      <c r="J141" s="448" t="s">
        <v>248</v>
      </c>
      <c r="K141" s="449"/>
      <c r="L141" s="448" t="s">
        <v>210</v>
      </c>
      <c r="M141" s="449"/>
      <c r="N141" s="448" t="s">
        <v>249</v>
      </c>
      <c r="O141" s="449"/>
      <c r="P141" s="448" t="s">
        <v>250</v>
      </c>
      <c r="Q141" s="449"/>
      <c r="R141" s="448" t="s">
        <v>251</v>
      </c>
      <c r="S141" s="449"/>
      <c r="T141" s="448" t="s">
        <v>252</v>
      </c>
      <c r="U141" s="449"/>
      <c r="V141" s="448" t="s">
        <v>252</v>
      </c>
      <c r="W141" s="449"/>
    </row>
    <row r="142" spans="1:23" ht="15.75" x14ac:dyDescent="0.25">
      <c r="B142" s="419"/>
      <c r="C142" s="397"/>
      <c r="D142" s="446" t="s">
        <v>254</v>
      </c>
      <c r="E142" s="447"/>
      <c r="F142" s="446" t="s">
        <v>255</v>
      </c>
      <c r="G142" s="447"/>
      <c r="H142" s="446" t="s">
        <v>256</v>
      </c>
      <c r="I142" s="447"/>
      <c r="J142" s="446" t="s">
        <v>257</v>
      </c>
      <c r="K142" s="447"/>
      <c r="L142" s="446" t="s">
        <v>258</v>
      </c>
      <c r="M142" s="447"/>
      <c r="N142" s="446" t="s">
        <v>259</v>
      </c>
      <c r="O142" s="447"/>
      <c r="P142" s="446" t="s">
        <v>260</v>
      </c>
      <c r="Q142" s="447"/>
      <c r="R142" s="446" t="s">
        <v>260</v>
      </c>
      <c r="S142" s="447"/>
      <c r="T142" s="446" t="s">
        <v>260</v>
      </c>
      <c r="U142" s="447"/>
      <c r="V142" s="446" t="s">
        <v>260</v>
      </c>
      <c r="W142" s="447"/>
    </row>
    <row r="143" spans="1:23" ht="15.75" x14ac:dyDescent="0.25">
      <c r="B143" s="478" t="s">
        <v>366</v>
      </c>
      <c r="C143" s="479"/>
      <c r="D143" s="446" t="s">
        <v>205</v>
      </c>
      <c r="E143" s="447"/>
      <c r="F143" s="446" t="s">
        <v>263</v>
      </c>
      <c r="G143" s="447"/>
      <c r="H143" s="446" t="s">
        <v>264</v>
      </c>
      <c r="I143" s="447"/>
      <c r="J143" s="446" t="s">
        <v>213</v>
      </c>
      <c r="K143" s="447"/>
      <c r="L143" s="446" t="s">
        <v>265</v>
      </c>
      <c r="M143" s="447"/>
      <c r="N143" s="446" t="s">
        <v>266</v>
      </c>
      <c r="O143" s="447"/>
      <c r="P143" s="446" t="s">
        <v>205</v>
      </c>
      <c r="Q143" s="447"/>
      <c r="R143" s="446" t="s">
        <v>206</v>
      </c>
      <c r="S143" s="447"/>
      <c r="T143" s="446" t="s">
        <v>207</v>
      </c>
      <c r="U143" s="447"/>
      <c r="V143" s="446" t="s">
        <v>208</v>
      </c>
      <c r="W143" s="447"/>
    </row>
    <row r="144" spans="1:23" ht="16.5" thickBot="1" x14ac:dyDescent="0.3">
      <c r="B144" s="420"/>
      <c r="C144" s="399"/>
      <c r="D144" s="450" t="s">
        <v>64</v>
      </c>
      <c r="E144" s="451"/>
      <c r="F144" s="450" t="s">
        <v>64</v>
      </c>
      <c r="G144" s="451"/>
      <c r="H144" s="450" t="s">
        <v>64</v>
      </c>
      <c r="I144" s="451"/>
      <c r="J144" s="450" t="s">
        <v>64</v>
      </c>
      <c r="K144" s="451"/>
      <c r="L144" s="450" t="s">
        <v>64</v>
      </c>
      <c r="M144" s="451"/>
      <c r="N144" s="450" t="s">
        <v>64</v>
      </c>
      <c r="O144" s="451"/>
      <c r="P144" s="450" t="s">
        <v>64</v>
      </c>
      <c r="Q144" s="451"/>
      <c r="R144" s="450" t="s">
        <v>64</v>
      </c>
      <c r="S144" s="451"/>
      <c r="T144" s="450" t="s">
        <v>64</v>
      </c>
      <c r="U144" s="451"/>
      <c r="V144" s="450" t="s">
        <v>64</v>
      </c>
      <c r="W144" s="451"/>
    </row>
    <row r="145" spans="1:23" ht="15.75" x14ac:dyDescent="0.25">
      <c r="B145" s="480" t="s">
        <v>245</v>
      </c>
      <c r="C145" s="481"/>
      <c r="D145" s="466">
        <v>2141340</v>
      </c>
      <c r="E145" s="466"/>
      <c r="F145" s="466">
        <v>1244890</v>
      </c>
      <c r="G145" s="466"/>
      <c r="H145" s="466">
        <v>-1701145</v>
      </c>
      <c r="I145" s="466"/>
      <c r="J145" s="466">
        <v>1685085</v>
      </c>
      <c r="K145" s="466"/>
      <c r="L145" s="466">
        <v>-282639</v>
      </c>
      <c r="M145" s="466"/>
      <c r="N145" s="467">
        <v>663905.99999999988</v>
      </c>
      <c r="O145" s="467"/>
      <c r="P145" s="466">
        <v>1402446</v>
      </c>
      <c r="Q145" s="466"/>
      <c r="R145" s="466">
        <v>3091802</v>
      </c>
      <c r="S145" s="466"/>
      <c r="T145" s="466">
        <v>512000</v>
      </c>
      <c r="U145" s="466"/>
      <c r="V145" s="466">
        <v>400000</v>
      </c>
      <c r="W145" s="466"/>
    </row>
    <row r="146" spans="1:23" ht="15.75" x14ac:dyDescent="0.25">
      <c r="B146" s="482" t="s">
        <v>89</v>
      </c>
      <c r="C146" s="483"/>
      <c r="D146" s="467">
        <v>1218000</v>
      </c>
      <c r="E146" s="467"/>
      <c r="F146" s="467">
        <v>1138470</v>
      </c>
      <c r="G146" s="467"/>
      <c r="H146" s="467">
        <v>-452728</v>
      </c>
      <c r="I146" s="467"/>
      <c r="J146" s="467">
        <v>1903742</v>
      </c>
      <c r="K146" s="467"/>
      <c r="L146" s="467">
        <v>-107573</v>
      </c>
      <c r="M146" s="467"/>
      <c r="N146" s="467">
        <v>763235.54</v>
      </c>
      <c r="O146" s="467"/>
      <c r="P146" s="467">
        <v>1796169</v>
      </c>
      <c r="Q146" s="467"/>
      <c r="R146" s="467">
        <v>1731474</v>
      </c>
      <c r="S146" s="467"/>
      <c r="T146" s="467">
        <v>809000</v>
      </c>
      <c r="U146" s="467"/>
      <c r="V146" s="467">
        <v>779000</v>
      </c>
      <c r="W146" s="467"/>
    </row>
    <row r="147" spans="1:23" ht="15.75" x14ac:dyDescent="0.25">
      <c r="B147" s="482" t="s">
        <v>110</v>
      </c>
      <c r="C147" s="483"/>
      <c r="D147" s="467">
        <v>920000</v>
      </c>
      <c r="E147" s="467"/>
      <c r="F147" s="467">
        <v>146775</v>
      </c>
      <c r="G147" s="467"/>
      <c r="H147" s="467">
        <v>-611724</v>
      </c>
      <c r="I147" s="467"/>
      <c r="J147" s="467">
        <v>455051</v>
      </c>
      <c r="K147" s="467"/>
      <c r="L147" s="467">
        <v>-91813</v>
      </c>
      <c r="M147" s="467"/>
      <c r="N147" s="467">
        <v>148628.13999999998</v>
      </c>
      <c r="O147" s="467"/>
      <c r="P147" s="467">
        <v>363238</v>
      </c>
      <c r="Q147" s="467"/>
      <c r="R147" s="467">
        <v>1458411</v>
      </c>
      <c r="S147" s="467"/>
      <c r="T147" s="467">
        <v>395000</v>
      </c>
      <c r="U147" s="467"/>
      <c r="V147" s="467">
        <v>545000</v>
      </c>
      <c r="W147" s="467"/>
    </row>
    <row r="148" spans="1:23" ht="16.5" thickBot="1" x14ac:dyDescent="0.3">
      <c r="B148" s="486" t="s">
        <v>120</v>
      </c>
      <c r="C148" s="487"/>
      <c r="D148" s="474">
        <v>950130</v>
      </c>
      <c r="E148" s="474"/>
      <c r="F148" s="474">
        <v>1386985</v>
      </c>
      <c r="G148" s="474"/>
      <c r="H148" s="474">
        <v>128150</v>
      </c>
      <c r="I148" s="474"/>
      <c r="J148" s="474">
        <v>2465265</v>
      </c>
      <c r="K148" s="474"/>
      <c r="L148" s="474">
        <v>0</v>
      </c>
      <c r="M148" s="474"/>
      <c r="N148" s="467">
        <v>448879.84</v>
      </c>
      <c r="O148" s="467"/>
      <c r="P148" s="474">
        <v>2465265</v>
      </c>
      <c r="Q148" s="474"/>
      <c r="R148" s="474">
        <v>856430</v>
      </c>
      <c r="S148" s="474"/>
      <c r="T148" s="474">
        <v>728250</v>
      </c>
      <c r="U148" s="474"/>
      <c r="V148" s="474">
        <v>724250</v>
      </c>
      <c r="W148" s="474"/>
    </row>
    <row r="149" spans="1:23" ht="16.5" thickBot="1" x14ac:dyDescent="0.3">
      <c r="B149" s="484" t="s">
        <v>367</v>
      </c>
      <c r="C149" s="485"/>
      <c r="D149" s="460">
        <v>5229470</v>
      </c>
      <c r="E149" s="461"/>
      <c r="F149" s="460">
        <v>3917120</v>
      </c>
      <c r="G149" s="461"/>
      <c r="H149" s="460">
        <v>-2637447</v>
      </c>
      <c r="I149" s="461"/>
      <c r="J149" s="460">
        <v>6509143</v>
      </c>
      <c r="K149" s="461"/>
      <c r="L149" s="460">
        <v>-482025</v>
      </c>
      <c r="M149" s="461"/>
      <c r="N149" s="460">
        <v>2024649.52</v>
      </c>
      <c r="O149" s="461">
        <v>2024649.52</v>
      </c>
      <c r="P149" s="460">
        <v>6027118</v>
      </c>
      <c r="Q149" s="461"/>
      <c r="R149" s="460">
        <v>7138117</v>
      </c>
      <c r="S149" s="461"/>
      <c r="T149" s="460">
        <v>2444250</v>
      </c>
      <c r="U149" s="461"/>
      <c r="V149" s="460">
        <v>2448250</v>
      </c>
      <c r="W149" s="461"/>
    </row>
    <row r="150" spans="1:23" ht="15.75" x14ac:dyDescent="0.25">
      <c r="A150" s="197"/>
      <c r="B150" s="411"/>
      <c r="C150" s="412"/>
      <c r="D150" s="473">
        <v>0</v>
      </c>
      <c r="E150" s="473"/>
      <c r="F150" s="473"/>
      <c r="G150" s="473"/>
      <c r="H150" s="473">
        <v>0</v>
      </c>
      <c r="I150" s="473"/>
      <c r="J150" s="473">
        <v>0</v>
      </c>
      <c r="K150" s="473"/>
      <c r="L150" s="473">
        <v>0</v>
      </c>
      <c r="M150" s="473"/>
      <c r="N150" s="413"/>
      <c r="O150" s="413"/>
      <c r="P150" s="473">
        <v>0</v>
      </c>
      <c r="Q150" s="473"/>
      <c r="R150" s="473">
        <v>0</v>
      </c>
      <c r="S150" s="473"/>
      <c r="T150" s="473">
        <v>0</v>
      </c>
      <c r="U150" s="473"/>
      <c r="V150" s="473">
        <v>0</v>
      </c>
      <c r="W150" s="473"/>
    </row>
  </sheetData>
  <mergeCells count="1305">
    <mergeCell ref="R150:S150"/>
    <mergeCell ref="T150:U150"/>
    <mergeCell ref="V150:W150"/>
    <mergeCell ref="D150:E150"/>
    <mergeCell ref="F150:G150"/>
    <mergeCell ref="H150:I150"/>
    <mergeCell ref="J150:K150"/>
    <mergeCell ref="L150:M150"/>
    <mergeCell ref="P150:Q150"/>
    <mergeCell ref="L149:M149"/>
    <mergeCell ref="N149:O149"/>
    <mergeCell ref="P149:Q149"/>
    <mergeCell ref="R149:S149"/>
    <mergeCell ref="T149:U149"/>
    <mergeCell ref="V149:W149"/>
    <mergeCell ref="N148:O148"/>
    <mergeCell ref="P148:Q148"/>
    <mergeCell ref="R148:S148"/>
    <mergeCell ref="T148:U148"/>
    <mergeCell ref="V148:W148"/>
    <mergeCell ref="B149:C149"/>
    <mergeCell ref="D149:E149"/>
    <mergeCell ref="F149:G149"/>
    <mergeCell ref="H149:I149"/>
    <mergeCell ref="J149:K149"/>
    <mergeCell ref="B148:C148"/>
    <mergeCell ref="D148:E148"/>
    <mergeCell ref="F148:G148"/>
    <mergeCell ref="H148:I148"/>
    <mergeCell ref="J148:K148"/>
    <mergeCell ref="L148:M148"/>
    <mergeCell ref="L147:M147"/>
    <mergeCell ref="N147:O147"/>
    <mergeCell ref="P147:Q147"/>
    <mergeCell ref="R147:S147"/>
    <mergeCell ref="T147:U147"/>
    <mergeCell ref="V147:W147"/>
    <mergeCell ref="N146:O146"/>
    <mergeCell ref="P146:Q146"/>
    <mergeCell ref="R146:S146"/>
    <mergeCell ref="T146:U146"/>
    <mergeCell ref="V146:W146"/>
    <mergeCell ref="B147:C147"/>
    <mergeCell ref="D147:E147"/>
    <mergeCell ref="F147:G147"/>
    <mergeCell ref="H147:I147"/>
    <mergeCell ref="J147:K147"/>
    <mergeCell ref="P145:Q145"/>
    <mergeCell ref="R145:S145"/>
    <mergeCell ref="T145:U145"/>
    <mergeCell ref="V145:W145"/>
    <mergeCell ref="B146:C146"/>
    <mergeCell ref="D146:E146"/>
    <mergeCell ref="F146:G146"/>
    <mergeCell ref="H146:I146"/>
    <mergeCell ref="J146:K146"/>
    <mergeCell ref="L146:M146"/>
    <mergeCell ref="R144:S144"/>
    <mergeCell ref="T144:U144"/>
    <mergeCell ref="V144:W144"/>
    <mergeCell ref="B145:C145"/>
    <mergeCell ref="D145:E145"/>
    <mergeCell ref="F145:G145"/>
    <mergeCell ref="H145:I145"/>
    <mergeCell ref="J145:K145"/>
    <mergeCell ref="L145:M145"/>
    <mergeCell ref="N145:O145"/>
    <mergeCell ref="R143:S143"/>
    <mergeCell ref="T143:U143"/>
    <mergeCell ref="V143:W143"/>
    <mergeCell ref="D144:E144"/>
    <mergeCell ref="F144:G144"/>
    <mergeCell ref="H144:I144"/>
    <mergeCell ref="J144:K144"/>
    <mergeCell ref="L144:M144"/>
    <mergeCell ref="N144:O144"/>
    <mergeCell ref="P144:Q144"/>
    <mergeCell ref="T142:U142"/>
    <mergeCell ref="V142:W142"/>
    <mergeCell ref="B143:C143"/>
    <mergeCell ref="D143:E143"/>
    <mergeCell ref="F143:G143"/>
    <mergeCell ref="H143:I143"/>
    <mergeCell ref="J143:K143"/>
    <mergeCell ref="L143:M143"/>
    <mergeCell ref="N143:O143"/>
    <mergeCell ref="P143:Q143"/>
    <mergeCell ref="T141:U141"/>
    <mergeCell ref="V141:W141"/>
    <mergeCell ref="D142:E142"/>
    <mergeCell ref="F142:G142"/>
    <mergeCell ref="H142:I142"/>
    <mergeCell ref="J142:K142"/>
    <mergeCell ref="L142:M142"/>
    <mergeCell ref="N142:O142"/>
    <mergeCell ref="P142:Q142"/>
    <mergeCell ref="R142:S142"/>
    <mergeCell ref="T138:U138"/>
    <mergeCell ref="V138:W138"/>
    <mergeCell ref="D141:E141"/>
    <mergeCell ref="F141:G141"/>
    <mergeCell ref="H141:I141"/>
    <mergeCell ref="J141:K141"/>
    <mergeCell ref="L141:M141"/>
    <mergeCell ref="N141:O141"/>
    <mergeCell ref="P141:Q141"/>
    <mergeCell ref="R141:S141"/>
    <mergeCell ref="R137:S137"/>
    <mergeCell ref="T137:U137"/>
    <mergeCell ref="V137:W137"/>
    <mergeCell ref="D138:E138"/>
    <mergeCell ref="F138:G138"/>
    <mergeCell ref="H138:I138"/>
    <mergeCell ref="J138:K138"/>
    <mergeCell ref="L138:M138"/>
    <mergeCell ref="P138:Q138"/>
    <mergeCell ref="R138:S138"/>
    <mergeCell ref="R136:S136"/>
    <mergeCell ref="T136:U136"/>
    <mergeCell ref="V136:W136"/>
    <mergeCell ref="D137:E137"/>
    <mergeCell ref="F137:G137"/>
    <mergeCell ref="H137:I137"/>
    <mergeCell ref="J137:K137"/>
    <mergeCell ref="L137:M137"/>
    <mergeCell ref="N137:O137"/>
    <mergeCell ref="P137:Q137"/>
    <mergeCell ref="R135:S135"/>
    <mergeCell ref="T135:U135"/>
    <mergeCell ref="V135:W135"/>
    <mergeCell ref="D136:E136"/>
    <mergeCell ref="F136:G136"/>
    <mergeCell ref="H136:I136"/>
    <mergeCell ref="J136:K136"/>
    <mergeCell ref="L136:M136"/>
    <mergeCell ref="N136:O136"/>
    <mergeCell ref="P136:Q136"/>
    <mergeCell ref="R134:S134"/>
    <mergeCell ref="T134:U134"/>
    <mergeCell ref="V134:W134"/>
    <mergeCell ref="D135:E135"/>
    <mergeCell ref="F135:G135"/>
    <mergeCell ref="H135:I135"/>
    <mergeCell ref="J135:K135"/>
    <mergeCell ref="L135:M135"/>
    <mergeCell ref="N135:O135"/>
    <mergeCell ref="P135:Q135"/>
    <mergeCell ref="R133:S133"/>
    <mergeCell ref="T133:U133"/>
    <mergeCell ref="V133:W133"/>
    <mergeCell ref="D134:E134"/>
    <mergeCell ref="F134:G134"/>
    <mergeCell ref="H134:I134"/>
    <mergeCell ref="J134:K134"/>
    <mergeCell ref="L134:M134"/>
    <mergeCell ref="N134:O134"/>
    <mergeCell ref="P134:Q134"/>
    <mergeCell ref="R132:S132"/>
    <mergeCell ref="T132:U132"/>
    <mergeCell ref="V132:W132"/>
    <mergeCell ref="D133:E133"/>
    <mergeCell ref="F133:G133"/>
    <mergeCell ref="H133:I133"/>
    <mergeCell ref="J133:K133"/>
    <mergeCell ref="L133:M133"/>
    <mergeCell ref="N133:O133"/>
    <mergeCell ref="P133:Q133"/>
    <mergeCell ref="R131:S131"/>
    <mergeCell ref="T131:U131"/>
    <mergeCell ref="V131:W131"/>
    <mergeCell ref="D132:E132"/>
    <mergeCell ref="F132:G132"/>
    <mergeCell ref="H132:I132"/>
    <mergeCell ref="J132:K132"/>
    <mergeCell ref="L132:M132"/>
    <mergeCell ref="N132:O132"/>
    <mergeCell ref="P132:Q132"/>
    <mergeCell ref="R130:S130"/>
    <mergeCell ref="T130:U130"/>
    <mergeCell ref="V130:W130"/>
    <mergeCell ref="D131:E131"/>
    <mergeCell ref="F131:G131"/>
    <mergeCell ref="H131:I131"/>
    <mergeCell ref="J131:K131"/>
    <mergeCell ref="L131:M131"/>
    <mergeCell ref="N131:O131"/>
    <mergeCell ref="P131:Q131"/>
    <mergeCell ref="R129:S129"/>
    <mergeCell ref="T129:U129"/>
    <mergeCell ref="V129:W129"/>
    <mergeCell ref="D130:E130"/>
    <mergeCell ref="F130:G130"/>
    <mergeCell ref="H130:I130"/>
    <mergeCell ref="J130:K130"/>
    <mergeCell ref="L130:M130"/>
    <mergeCell ref="N130:O130"/>
    <mergeCell ref="P130:Q130"/>
    <mergeCell ref="R128:S128"/>
    <mergeCell ref="T128:U128"/>
    <mergeCell ref="V128:W128"/>
    <mergeCell ref="D129:E129"/>
    <mergeCell ref="F129:G129"/>
    <mergeCell ref="H129:I129"/>
    <mergeCell ref="J129:K129"/>
    <mergeCell ref="L129:M129"/>
    <mergeCell ref="N129:O129"/>
    <mergeCell ref="P129:Q129"/>
    <mergeCell ref="R127:S127"/>
    <mergeCell ref="T127:U127"/>
    <mergeCell ref="V127:W127"/>
    <mergeCell ref="D128:E128"/>
    <mergeCell ref="F128:G128"/>
    <mergeCell ref="H128:I128"/>
    <mergeCell ref="J128:K128"/>
    <mergeCell ref="L128:M128"/>
    <mergeCell ref="N128:O128"/>
    <mergeCell ref="P128:Q128"/>
    <mergeCell ref="R126:S126"/>
    <mergeCell ref="T126:U126"/>
    <mergeCell ref="V126:W126"/>
    <mergeCell ref="D127:E127"/>
    <mergeCell ref="F127:G127"/>
    <mergeCell ref="H127:I127"/>
    <mergeCell ref="J127:K127"/>
    <mergeCell ref="L127:M127"/>
    <mergeCell ref="N127:O127"/>
    <mergeCell ref="P127:Q127"/>
    <mergeCell ref="R125:S125"/>
    <mergeCell ref="T125:U125"/>
    <mergeCell ref="V125:W125"/>
    <mergeCell ref="D126:E126"/>
    <mergeCell ref="F126:G126"/>
    <mergeCell ref="H126:I126"/>
    <mergeCell ref="J126:K126"/>
    <mergeCell ref="L126:M126"/>
    <mergeCell ref="N126:O126"/>
    <mergeCell ref="P126:Q126"/>
    <mergeCell ref="R124:S124"/>
    <mergeCell ref="T124:U124"/>
    <mergeCell ref="V124:W124"/>
    <mergeCell ref="D125:E125"/>
    <mergeCell ref="F125:G125"/>
    <mergeCell ref="H125:I125"/>
    <mergeCell ref="J125:K125"/>
    <mergeCell ref="L125:M125"/>
    <mergeCell ref="N125:O125"/>
    <mergeCell ref="P125:Q125"/>
    <mergeCell ref="R123:S123"/>
    <mergeCell ref="T123:U123"/>
    <mergeCell ref="V123:W123"/>
    <mergeCell ref="D124:E124"/>
    <mergeCell ref="F124:G124"/>
    <mergeCell ref="H124:I124"/>
    <mergeCell ref="J124:K124"/>
    <mergeCell ref="L124:M124"/>
    <mergeCell ref="N124:O124"/>
    <mergeCell ref="P124:Q124"/>
    <mergeCell ref="R122:S122"/>
    <mergeCell ref="T122:U122"/>
    <mergeCell ref="V122:W122"/>
    <mergeCell ref="D123:E123"/>
    <mergeCell ref="F123:G123"/>
    <mergeCell ref="H123:I123"/>
    <mergeCell ref="J123:K123"/>
    <mergeCell ref="L123:M123"/>
    <mergeCell ref="N123:O123"/>
    <mergeCell ref="P123:Q123"/>
    <mergeCell ref="R121:S121"/>
    <mergeCell ref="T121:U121"/>
    <mergeCell ref="V121:W121"/>
    <mergeCell ref="D122:E122"/>
    <mergeCell ref="F122:G122"/>
    <mergeCell ref="H122:I122"/>
    <mergeCell ref="J122:K122"/>
    <mergeCell ref="L122:M122"/>
    <mergeCell ref="N122:O122"/>
    <mergeCell ref="P122:Q122"/>
    <mergeCell ref="R120:S120"/>
    <mergeCell ref="T120:U120"/>
    <mergeCell ref="V120:W120"/>
    <mergeCell ref="D121:E121"/>
    <mergeCell ref="F121:G121"/>
    <mergeCell ref="H121:I121"/>
    <mergeCell ref="J121:K121"/>
    <mergeCell ref="L121:M121"/>
    <mergeCell ref="N121:O121"/>
    <mergeCell ref="P121:Q121"/>
    <mergeCell ref="R119:S119"/>
    <mergeCell ref="T119:U119"/>
    <mergeCell ref="V119:W119"/>
    <mergeCell ref="D120:E120"/>
    <mergeCell ref="F120:G120"/>
    <mergeCell ref="H120:I120"/>
    <mergeCell ref="J120:K120"/>
    <mergeCell ref="L120:M120"/>
    <mergeCell ref="N120:O120"/>
    <mergeCell ref="P120:Q120"/>
    <mergeCell ref="R118:S118"/>
    <mergeCell ref="T118:U118"/>
    <mergeCell ref="V118:W118"/>
    <mergeCell ref="D119:E119"/>
    <mergeCell ref="F119:G119"/>
    <mergeCell ref="H119:I119"/>
    <mergeCell ref="J119:K119"/>
    <mergeCell ref="L119:M119"/>
    <mergeCell ref="N119:O119"/>
    <mergeCell ref="P119:Q119"/>
    <mergeCell ref="R117:S117"/>
    <mergeCell ref="T117:U117"/>
    <mergeCell ref="V117:W117"/>
    <mergeCell ref="D118:E118"/>
    <mergeCell ref="F118:G118"/>
    <mergeCell ref="H118:I118"/>
    <mergeCell ref="J118:K118"/>
    <mergeCell ref="L118:M118"/>
    <mergeCell ref="N118:O118"/>
    <mergeCell ref="P118:Q118"/>
    <mergeCell ref="R116:S116"/>
    <mergeCell ref="T116:U116"/>
    <mergeCell ref="V116:W116"/>
    <mergeCell ref="D117:E117"/>
    <mergeCell ref="F117:G117"/>
    <mergeCell ref="H117:I117"/>
    <mergeCell ref="J117:K117"/>
    <mergeCell ref="L117:M117"/>
    <mergeCell ref="N117:O117"/>
    <mergeCell ref="P117:Q117"/>
    <mergeCell ref="R115:S115"/>
    <mergeCell ref="T115:U115"/>
    <mergeCell ref="V115:W115"/>
    <mergeCell ref="D116:E116"/>
    <mergeCell ref="F116:G116"/>
    <mergeCell ref="H116:I116"/>
    <mergeCell ref="J116:K116"/>
    <mergeCell ref="L116:M116"/>
    <mergeCell ref="N116:O116"/>
    <mergeCell ref="P116:Q116"/>
    <mergeCell ref="R114:S114"/>
    <mergeCell ref="T114:U114"/>
    <mergeCell ref="V114:W114"/>
    <mergeCell ref="D115:E115"/>
    <mergeCell ref="F115:G115"/>
    <mergeCell ref="H115:I115"/>
    <mergeCell ref="J115:K115"/>
    <mergeCell ref="L115:M115"/>
    <mergeCell ref="N115:O115"/>
    <mergeCell ref="P115:Q115"/>
    <mergeCell ref="R113:S113"/>
    <mergeCell ref="T113:U113"/>
    <mergeCell ref="V113:W113"/>
    <mergeCell ref="D114:E114"/>
    <mergeCell ref="F114:G114"/>
    <mergeCell ref="H114:I114"/>
    <mergeCell ref="J114:K114"/>
    <mergeCell ref="L114:M114"/>
    <mergeCell ref="N114:O114"/>
    <mergeCell ref="P114:Q114"/>
    <mergeCell ref="R112:S112"/>
    <mergeCell ref="T112:U112"/>
    <mergeCell ref="V112:W112"/>
    <mergeCell ref="D113:E113"/>
    <mergeCell ref="F113:G113"/>
    <mergeCell ref="H113:I113"/>
    <mergeCell ref="J113:K113"/>
    <mergeCell ref="L113:M113"/>
    <mergeCell ref="N113:O113"/>
    <mergeCell ref="P113:Q113"/>
    <mergeCell ref="R111:S111"/>
    <mergeCell ref="T111:U111"/>
    <mergeCell ref="V111:W111"/>
    <mergeCell ref="D112:E112"/>
    <mergeCell ref="F112:G112"/>
    <mergeCell ref="H112:I112"/>
    <mergeCell ref="J112:K112"/>
    <mergeCell ref="L112:M112"/>
    <mergeCell ref="N112:O112"/>
    <mergeCell ref="P112:Q112"/>
    <mergeCell ref="R110:S110"/>
    <mergeCell ref="T110:U110"/>
    <mergeCell ref="V110:W110"/>
    <mergeCell ref="D111:E111"/>
    <mergeCell ref="F111:G111"/>
    <mergeCell ref="H111:I111"/>
    <mergeCell ref="J111:K111"/>
    <mergeCell ref="L111:M111"/>
    <mergeCell ref="N111:O111"/>
    <mergeCell ref="P111:Q111"/>
    <mergeCell ref="R109:S109"/>
    <mergeCell ref="T109:U109"/>
    <mergeCell ref="V109:W109"/>
    <mergeCell ref="D110:E110"/>
    <mergeCell ref="F110:G110"/>
    <mergeCell ref="H110:I110"/>
    <mergeCell ref="J110:K110"/>
    <mergeCell ref="L110:M110"/>
    <mergeCell ref="N110:O110"/>
    <mergeCell ref="P110:Q110"/>
    <mergeCell ref="R108:S108"/>
    <mergeCell ref="T108:U108"/>
    <mergeCell ref="V108:W108"/>
    <mergeCell ref="D109:E109"/>
    <mergeCell ref="F109:G109"/>
    <mergeCell ref="H109:I109"/>
    <mergeCell ref="J109:K109"/>
    <mergeCell ref="L109:M109"/>
    <mergeCell ref="N109:O109"/>
    <mergeCell ref="P109:Q109"/>
    <mergeCell ref="R107:S107"/>
    <mergeCell ref="T107:U107"/>
    <mergeCell ref="V107:W107"/>
    <mergeCell ref="D108:E108"/>
    <mergeCell ref="F108:G108"/>
    <mergeCell ref="H108:I108"/>
    <mergeCell ref="J108:K108"/>
    <mergeCell ref="L108:M108"/>
    <mergeCell ref="N108:O108"/>
    <mergeCell ref="P108:Q108"/>
    <mergeCell ref="R106:S106"/>
    <mergeCell ref="T106:U106"/>
    <mergeCell ref="V106:W106"/>
    <mergeCell ref="D107:E107"/>
    <mergeCell ref="F107:G107"/>
    <mergeCell ref="H107:I107"/>
    <mergeCell ref="J107:K107"/>
    <mergeCell ref="L107:M107"/>
    <mergeCell ref="N107:O107"/>
    <mergeCell ref="P107:Q107"/>
    <mergeCell ref="D106:E106"/>
    <mergeCell ref="F106:G106"/>
    <mergeCell ref="H106:I106"/>
    <mergeCell ref="J106:K106"/>
    <mergeCell ref="L106:M106"/>
    <mergeCell ref="N106:O106"/>
    <mergeCell ref="P106:Q106"/>
    <mergeCell ref="P100:Q100"/>
    <mergeCell ref="R100:S100"/>
    <mergeCell ref="T100:U100"/>
    <mergeCell ref="V100:W100"/>
    <mergeCell ref="P99:Q99"/>
    <mergeCell ref="R99:S99"/>
    <mergeCell ref="T99:U99"/>
    <mergeCell ref="V99:W99"/>
    <mergeCell ref="D100:E100"/>
    <mergeCell ref="F100:G100"/>
    <mergeCell ref="H100:I100"/>
    <mergeCell ref="J100:K100"/>
    <mergeCell ref="L100:M100"/>
    <mergeCell ref="N100:O100"/>
    <mergeCell ref="P98:Q98"/>
    <mergeCell ref="R98:S98"/>
    <mergeCell ref="T98:U98"/>
    <mergeCell ref="V98:W98"/>
    <mergeCell ref="D99:E99"/>
    <mergeCell ref="F99:G99"/>
    <mergeCell ref="H99:I99"/>
    <mergeCell ref="J99:K99"/>
    <mergeCell ref="L99:M99"/>
    <mergeCell ref="N99:O99"/>
    <mergeCell ref="P97:Q97"/>
    <mergeCell ref="R97:S97"/>
    <mergeCell ref="T97:U97"/>
    <mergeCell ref="V97:W97"/>
    <mergeCell ref="D98:E98"/>
    <mergeCell ref="F98:G98"/>
    <mergeCell ref="H98:I98"/>
    <mergeCell ref="J98:K98"/>
    <mergeCell ref="L98:M98"/>
    <mergeCell ref="N98:O98"/>
    <mergeCell ref="P96:Q96"/>
    <mergeCell ref="R96:S96"/>
    <mergeCell ref="T96:U96"/>
    <mergeCell ref="V96:W96"/>
    <mergeCell ref="D97:E97"/>
    <mergeCell ref="F97:G97"/>
    <mergeCell ref="H97:I97"/>
    <mergeCell ref="J97:K97"/>
    <mergeCell ref="L97:M97"/>
    <mergeCell ref="N97:O97"/>
    <mergeCell ref="P95:Q95"/>
    <mergeCell ref="R95:S95"/>
    <mergeCell ref="T95:U95"/>
    <mergeCell ref="V95:W95"/>
    <mergeCell ref="D96:E96"/>
    <mergeCell ref="F96:G96"/>
    <mergeCell ref="H96:I96"/>
    <mergeCell ref="J96:K96"/>
    <mergeCell ref="L96:M96"/>
    <mergeCell ref="N96:O96"/>
    <mergeCell ref="P94:Q94"/>
    <mergeCell ref="R94:S94"/>
    <mergeCell ref="T94:U94"/>
    <mergeCell ref="V94:W94"/>
    <mergeCell ref="D95:E95"/>
    <mergeCell ref="F95:G95"/>
    <mergeCell ref="H95:I95"/>
    <mergeCell ref="J95:K95"/>
    <mergeCell ref="L95:M95"/>
    <mergeCell ref="N95:O95"/>
    <mergeCell ref="P93:Q93"/>
    <mergeCell ref="R93:S93"/>
    <mergeCell ref="T93:U93"/>
    <mergeCell ref="V93:W93"/>
    <mergeCell ref="D94:E94"/>
    <mergeCell ref="F94:G94"/>
    <mergeCell ref="H94:I94"/>
    <mergeCell ref="J94:K94"/>
    <mergeCell ref="L94:M94"/>
    <mergeCell ref="N94:O94"/>
    <mergeCell ref="P92:Q92"/>
    <mergeCell ref="R92:S92"/>
    <mergeCell ref="T92:U92"/>
    <mergeCell ref="V92:W92"/>
    <mergeCell ref="D93:E93"/>
    <mergeCell ref="F93:G93"/>
    <mergeCell ref="H93:I93"/>
    <mergeCell ref="J93:K93"/>
    <mergeCell ref="L93:M93"/>
    <mergeCell ref="N93:O93"/>
    <mergeCell ref="P91:Q91"/>
    <mergeCell ref="R91:S91"/>
    <mergeCell ref="T91:U91"/>
    <mergeCell ref="V91:W91"/>
    <mergeCell ref="D92:E92"/>
    <mergeCell ref="F92:G92"/>
    <mergeCell ref="H92:I92"/>
    <mergeCell ref="J92:K92"/>
    <mergeCell ref="L92:M92"/>
    <mergeCell ref="N92:O92"/>
    <mergeCell ref="P90:Q90"/>
    <mergeCell ref="R90:S90"/>
    <mergeCell ref="T90:U90"/>
    <mergeCell ref="V90:W90"/>
    <mergeCell ref="D91:E91"/>
    <mergeCell ref="F91:G91"/>
    <mergeCell ref="H91:I91"/>
    <mergeCell ref="J91:K91"/>
    <mergeCell ref="L91:M91"/>
    <mergeCell ref="N91:O91"/>
    <mergeCell ref="P89:Q89"/>
    <mergeCell ref="R89:S89"/>
    <mergeCell ref="T89:U89"/>
    <mergeCell ref="V89:W89"/>
    <mergeCell ref="D90:E90"/>
    <mergeCell ref="F90:G90"/>
    <mergeCell ref="H90:I90"/>
    <mergeCell ref="J90:K90"/>
    <mergeCell ref="L90:M90"/>
    <mergeCell ref="N90:O90"/>
    <mergeCell ref="P88:Q88"/>
    <mergeCell ref="R88:S88"/>
    <mergeCell ref="T88:U88"/>
    <mergeCell ref="V88:W88"/>
    <mergeCell ref="D89:E89"/>
    <mergeCell ref="F89:G89"/>
    <mergeCell ref="H89:I89"/>
    <mergeCell ref="J89:K89"/>
    <mergeCell ref="L89:M89"/>
    <mergeCell ref="N89:O89"/>
    <mergeCell ref="P87:Q87"/>
    <mergeCell ref="R87:S87"/>
    <mergeCell ref="T87:U87"/>
    <mergeCell ref="V87:W87"/>
    <mergeCell ref="D88:E88"/>
    <mergeCell ref="F88:G88"/>
    <mergeCell ref="H88:I88"/>
    <mergeCell ref="J88:K88"/>
    <mergeCell ref="L88:M88"/>
    <mergeCell ref="N88:O88"/>
    <mergeCell ref="P86:Q86"/>
    <mergeCell ref="R86:S86"/>
    <mergeCell ref="T86:U86"/>
    <mergeCell ref="V86:W86"/>
    <mergeCell ref="D87:E87"/>
    <mergeCell ref="F87:G87"/>
    <mergeCell ref="H87:I87"/>
    <mergeCell ref="J87:K87"/>
    <mergeCell ref="L87:M87"/>
    <mergeCell ref="N87:O87"/>
    <mergeCell ref="R81:S81"/>
    <mergeCell ref="T81:U81"/>
    <mergeCell ref="V81:W81"/>
    <mergeCell ref="B84:E84"/>
    <mergeCell ref="D86:E86"/>
    <mergeCell ref="F86:G86"/>
    <mergeCell ref="H86:I86"/>
    <mergeCell ref="J86:K86"/>
    <mergeCell ref="L86:M86"/>
    <mergeCell ref="N86:O86"/>
    <mergeCell ref="P80:Q80"/>
    <mergeCell ref="R80:S80"/>
    <mergeCell ref="T80:U80"/>
    <mergeCell ref="V80:W80"/>
    <mergeCell ref="D81:E81"/>
    <mergeCell ref="F81:G81"/>
    <mergeCell ref="H81:I81"/>
    <mergeCell ref="J81:K81"/>
    <mergeCell ref="L81:M81"/>
    <mergeCell ref="P81:Q81"/>
    <mergeCell ref="P79:Q79"/>
    <mergeCell ref="R79:S79"/>
    <mergeCell ref="T79:U79"/>
    <mergeCell ref="V79:W79"/>
    <mergeCell ref="D80:E80"/>
    <mergeCell ref="F80:G80"/>
    <mergeCell ref="H80:I80"/>
    <mergeCell ref="J80:K80"/>
    <mergeCell ref="L80:M80"/>
    <mergeCell ref="N80:O80"/>
    <mergeCell ref="P78:Q78"/>
    <mergeCell ref="R78:S78"/>
    <mergeCell ref="T78:U78"/>
    <mergeCell ref="V78:W78"/>
    <mergeCell ref="D79:E79"/>
    <mergeCell ref="F79:G79"/>
    <mergeCell ref="H79:I79"/>
    <mergeCell ref="J79:K79"/>
    <mergeCell ref="L79:M79"/>
    <mergeCell ref="N79:O79"/>
    <mergeCell ref="P77:Q77"/>
    <mergeCell ref="R77:S77"/>
    <mergeCell ref="T77:U77"/>
    <mergeCell ref="V77:W77"/>
    <mergeCell ref="D78:E78"/>
    <mergeCell ref="F78:G78"/>
    <mergeCell ref="H78:I78"/>
    <mergeCell ref="J78:K78"/>
    <mergeCell ref="L78:M78"/>
    <mergeCell ref="N78:O78"/>
    <mergeCell ref="P76:Q76"/>
    <mergeCell ref="R76:S76"/>
    <mergeCell ref="T76:U76"/>
    <mergeCell ref="V76:W76"/>
    <mergeCell ref="D77:E77"/>
    <mergeCell ref="F77:G77"/>
    <mergeCell ref="H77:I77"/>
    <mergeCell ref="J77:K77"/>
    <mergeCell ref="L77:M77"/>
    <mergeCell ref="N77:O77"/>
    <mergeCell ref="P75:Q75"/>
    <mergeCell ref="R75:S75"/>
    <mergeCell ref="T75:U75"/>
    <mergeCell ref="V75:W75"/>
    <mergeCell ref="D76:E76"/>
    <mergeCell ref="F76:G76"/>
    <mergeCell ref="H76:I76"/>
    <mergeCell ref="J76:K76"/>
    <mergeCell ref="L76:M76"/>
    <mergeCell ref="N76:O76"/>
    <mergeCell ref="P74:Q74"/>
    <mergeCell ref="R74:S74"/>
    <mergeCell ref="T74:U74"/>
    <mergeCell ref="V74:W74"/>
    <mergeCell ref="D75:E75"/>
    <mergeCell ref="F75:G75"/>
    <mergeCell ref="H75:I75"/>
    <mergeCell ref="J75:K75"/>
    <mergeCell ref="L75:M75"/>
    <mergeCell ref="N75:O75"/>
    <mergeCell ref="P73:Q73"/>
    <mergeCell ref="R73:S73"/>
    <mergeCell ref="T73:U73"/>
    <mergeCell ref="V73:W73"/>
    <mergeCell ref="D74:E74"/>
    <mergeCell ref="F74:G74"/>
    <mergeCell ref="H74:I74"/>
    <mergeCell ref="J74:K74"/>
    <mergeCell ref="L74:M74"/>
    <mergeCell ref="N74:O74"/>
    <mergeCell ref="P72:Q72"/>
    <mergeCell ref="R72:S72"/>
    <mergeCell ref="T72:U72"/>
    <mergeCell ref="V72:W72"/>
    <mergeCell ref="D73:E73"/>
    <mergeCell ref="F73:G73"/>
    <mergeCell ref="H73:I73"/>
    <mergeCell ref="J73:K73"/>
    <mergeCell ref="L73:M73"/>
    <mergeCell ref="N73:O73"/>
    <mergeCell ref="P71:Q71"/>
    <mergeCell ref="R71:S71"/>
    <mergeCell ref="T71:U71"/>
    <mergeCell ref="V71:W71"/>
    <mergeCell ref="D72:E72"/>
    <mergeCell ref="F72:G72"/>
    <mergeCell ref="H72:I72"/>
    <mergeCell ref="J72:K72"/>
    <mergeCell ref="L72:M72"/>
    <mergeCell ref="N72:O72"/>
    <mergeCell ref="P70:Q70"/>
    <mergeCell ref="R70:S70"/>
    <mergeCell ref="T70:U70"/>
    <mergeCell ref="V70:W70"/>
    <mergeCell ref="D71:E71"/>
    <mergeCell ref="F71:G71"/>
    <mergeCell ref="H71:I71"/>
    <mergeCell ref="J71:K71"/>
    <mergeCell ref="L71:M71"/>
    <mergeCell ref="N71:O71"/>
    <mergeCell ref="P69:Q69"/>
    <mergeCell ref="R69:S69"/>
    <mergeCell ref="T69:U69"/>
    <mergeCell ref="V69:W69"/>
    <mergeCell ref="D70:E70"/>
    <mergeCell ref="F70:G70"/>
    <mergeCell ref="H70:I70"/>
    <mergeCell ref="J70:K70"/>
    <mergeCell ref="L70:M70"/>
    <mergeCell ref="N70:O70"/>
    <mergeCell ref="P68:Q68"/>
    <mergeCell ref="R68:S68"/>
    <mergeCell ref="T68:U68"/>
    <mergeCell ref="V68:W68"/>
    <mergeCell ref="D69:E69"/>
    <mergeCell ref="F69:G69"/>
    <mergeCell ref="H69:I69"/>
    <mergeCell ref="J69:K69"/>
    <mergeCell ref="L69:M69"/>
    <mergeCell ref="N69:O69"/>
    <mergeCell ref="P67:Q67"/>
    <mergeCell ref="R67:S67"/>
    <mergeCell ref="T67:U67"/>
    <mergeCell ref="V67:W67"/>
    <mergeCell ref="D68:E68"/>
    <mergeCell ref="F68:G68"/>
    <mergeCell ref="H68:I68"/>
    <mergeCell ref="J68:K68"/>
    <mergeCell ref="L68:M68"/>
    <mergeCell ref="N68:O68"/>
    <mergeCell ref="P66:Q66"/>
    <mergeCell ref="R66:S66"/>
    <mergeCell ref="T66:U66"/>
    <mergeCell ref="V66:W66"/>
    <mergeCell ref="D67:E67"/>
    <mergeCell ref="F67:G67"/>
    <mergeCell ref="H67:I67"/>
    <mergeCell ref="J67:K67"/>
    <mergeCell ref="L67:M67"/>
    <mergeCell ref="N67:O67"/>
    <mergeCell ref="P65:Q65"/>
    <mergeCell ref="R65:S65"/>
    <mergeCell ref="T65:U65"/>
    <mergeCell ref="V65:W65"/>
    <mergeCell ref="D66:E66"/>
    <mergeCell ref="F66:G66"/>
    <mergeCell ref="H66:I66"/>
    <mergeCell ref="J66:K66"/>
    <mergeCell ref="L66:M66"/>
    <mergeCell ref="N66:O66"/>
    <mergeCell ref="P64:Q64"/>
    <mergeCell ref="R64:S64"/>
    <mergeCell ref="T64:U64"/>
    <mergeCell ref="V64:W64"/>
    <mergeCell ref="D65:E65"/>
    <mergeCell ref="F65:G65"/>
    <mergeCell ref="H65:I65"/>
    <mergeCell ref="J65:K65"/>
    <mergeCell ref="L65:M65"/>
    <mergeCell ref="N65:O65"/>
    <mergeCell ref="P63:Q63"/>
    <mergeCell ref="R63:S63"/>
    <mergeCell ref="T63:U63"/>
    <mergeCell ref="V63:W63"/>
    <mergeCell ref="D64:E64"/>
    <mergeCell ref="F64:G64"/>
    <mergeCell ref="H64:I64"/>
    <mergeCell ref="J64:K64"/>
    <mergeCell ref="L64:M64"/>
    <mergeCell ref="N64:O64"/>
    <mergeCell ref="P62:Q62"/>
    <mergeCell ref="R62:S62"/>
    <mergeCell ref="T62:U62"/>
    <mergeCell ref="V62:W62"/>
    <mergeCell ref="D63:E63"/>
    <mergeCell ref="F63:G63"/>
    <mergeCell ref="H63:I63"/>
    <mergeCell ref="J63:K63"/>
    <mergeCell ref="L63:M63"/>
    <mergeCell ref="N63:O63"/>
    <mergeCell ref="P61:Q61"/>
    <mergeCell ref="R61:S61"/>
    <mergeCell ref="T61:U61"/>
    <mergeCell ref="V61:W61"/>
    <mergeCell ref="D62:E62"/>
    <mergeCell ref="F62:G62"/>
    <mergeCell ref="H62:I62"/>
    <mergeCell ref="J62:K62"/>
    <mergeCell ref="L62:M62"/>
    <mergeCell ref="N62:O62"/>
    <mergeCell ref="P60:Q60"/>
    <mergeCell ref="R60:S60"/>
    <mergeCell ref="T60:U60"/>
    <mergeCell ref="V60:W60"/>
    <mergeCell ref="D61:E61"/>
    <mergeCell ref="F61:G61"/>
    <mergeCell ref="H61:I61"/>
    <mergeCell ref="J61:K61"/>
    <mergeCell ref="L61:M61"/>
    <mergeCell ref="N61:O61"/>
    <mergeCell ref="P59:Q59"/>
    <mergeCell ref="R59:S59"/>
    <mergeCell ref="T59:U59"/>
    <mergeCell ref="V59:W59"/>
    <mergeCell ref="D60:E60"/>
    <mergeCell ref="F60:G60"/>
    <mergeCell ref="H60:I60"/>
    <mergeCell ref="J60:K60"/>
    <mergeCell ref="L60:M60"/>
    <mergeCell ref="N60:O60"/>
    <mergeCell ref="P58:Q58"/>
    <mergeCell ref="R58:S58"/>
    <mergeCell ref="T58:U58"/>
    <mergeCell ref="V58:W58"/>
    <mergeCell ref="D59:E59"/>
    <mergeCell ref="F59:G59"/>
    <mergeCell ref="H59:I59"/>
    <mergeCell ref="J59:K59"/>
    <mergeCell ref="L59:M59"/>
    <mergeCell ref="N59:O59"/>
    <mergeCell ref="P57:Q57"/>
    <mergeCell ref="R57:S57"/>
    <mergeCell ref="T57:U57"/>
    <mergeCell ref="V57:W57"/>
    <mergeCell ref="D58:E58"/>
    <mergeCell ref="F58:G58"/>
    <mergeCell ref="H58:I58"/>
    <mergeCell ref="J58:K58"/>
    <mergeCell ref="L58:M58"/>
    <mergeCell ref="N58:O58"/>
    <mergeCell ref="P56:Q56"/>
    <mergeCell ref="R56:S56"/>
    <mergeCell ref="T56:U56"/>
    <mergeCell ref="V56:W56"/>
    <mergeCell ref="D57:E57"/>
    <mergeCell ref="F57:G57"/>
    <mergeCell ref="H57:I57"/>
    <mergeCell ref="J57:K57"/>
    <mergeCell ref="L57:M57"/>
    <mergeCell ref="N57:O57"/>
    <mergeCell ref="P55:Q55"/>
    <mergeCell ref="R55:S55"/>
    <mergeCell ref="T55:U55"/>
    <mergeCell ref="V55:W55"/>
    <mergeCell ref="D56:E56"/>
    <mergeCell ref="F56:G56"/>
    <mergeCell ref="H56:I56"/>
    <mergeCell ref="J56:K56"/>
    <mergeCell ref="L56:M56"/>
    <mergeCell ref="N56:O56"/>
    <mergeCell ref="P54:Q54"/>
    <mergeCell ref="R54:S54"/>
    <mergeCell ref="T54:U54"/>
    <mergeCell ref="V54:W54"/>
    <mergeCell ref="D55:E55"/>
    <mergeCell ref="F55:G55"/>
    <mergeCell ref="H55:I55"/>
    <mergeCell ref="J55:K55"/>
    <mergeCell ref="L55:M55"/>
    <mergeCell ref="N55:O55"/>
    <mergeCell ref="P53:Q53"/>
    <mergeCell ref="R53:S53"/>
    <mergeCell ref="T53:U53"/>
    <mergeCell ref="V53:W53"/>
    <mergeCell ref="D54:E54"/>
    <mergeCell ref="F54:G54"/>
    <mergeCell ref="H54:I54"/>
    <mergeCell ref="J54:K54"/>
    <mergeCell ref="L54:M54"/>
    <mergeCell ref="N54:O54"/>
    <mergeCell ref="B51:E51"/>
    <mergeCell ref="D53:E53"/>
    <mergeCell ref="F53:G53"/>
    <mergeCell ref="H53:I53"/>
    <mergeCell ref="J53:K53"/>
    <mergeCell ref="L53:M53"/>
    <mergeCell ref="N53:O53"/>
    <mergeCell ref="P47:Q47"/>
    <mergeCell ref="R47:S47"/>
    <mergeCell ref="T47:U47"/>
    <mergeCell ref="V47:W47"/>
    <mergeCell ref="P46:Q46"/>
    <mergeCell ref="R46:S46"/>
    <mergeCell ref="T46:U46"/>
    <mergeCell ref="V46:W46"/>
    <mergeCell ref="D47:E47"/>
    <mergeCell ref="F47:G47"/>
    <mergeCell ref="H47:I47"/>
    <mergeCell ref="J47:K47"/>
    <mergeCell ref="L47:M47"/>
    <mergeCell ref="N47:O47"/>
    <mergeCell ref="P45:Q45"/>
    <mergeCell ref="R45:S45"/>
    <mergeCell ref="T45:U45"/>
    <mergeCell ref="V45:W45"/>
    <mergeCell ref="D46:E46"/>
    <mergeCell ref="F46:G46"/>
    <mergeCell ref="H46:I46"/>
    <mergeCell ref="J46:K46"/>
    <mergeCell ref="L46:M46"/>
    <mergeCell ref="N46:O46"/>
    <mergeCell ref="P44:Q44"/>
    <mergeCell ref="R44:S44"/>
    <mergeCell ref="T44:U44"/>
    <mergeCell ref="V44:W44"/>
    <mergeCell ref="D45:E45"/>
    <mergeCell ref="F45:G45"/>
    <mergeCell ref="H45:I45"/>
    <mergeCell ref="J45:K45"/>
    <mergeCell ref="L45:M45"/>
    <mergeCell ref="N45:O45"/>
    <mergeCell ref="P43:Q43"/>
    <mergeCell ref="R43:S43"/>
    <mergeCell ref="T43:U43"/>
    <mergeCell ref="V43:W43"/>
    <mergeCell ref="D44:E44"/>
    <mergeCell ref="F44:G44"/>
    <mergeCell ref="H44:I44"/>
    <mergeCell ref="J44:K44"/>
    <mergeCell ref="L44:M44"/>
    <mergeCell ref="N44:O44"/>
    <mergeCell ref="P42:Q42"/>
    <mergeCell ref="R42:S42"/>
    <mergeCell ref="T42:U42"/>
    <mergeCell ref="V42:W42"/>
    <mergeCell ref="D43:E43"/>
    <mergeCell ref="F43:G43"/>
    <mergeCell ref="H43:I43"/>
    <mergeCell ref="J43:K43"/>
    <mergeCell ref="L43:M43"/>
    <mergeCell ref="N43:O43"/>
    <mergeCell ref="P41:Q41"/>
    <mergeCell ref="R41:S41"/>
    <mergeCell ref="T41:U41"/>
    <mergeCell ref="V41:W41"/>
    <mergeCell ref="D42:E42"/>
    <mergeCell ref="F42:G42"/>
    <mergeCell ref="H42:I42"/>
    <mergeCell ref="J42:K42"/>
    <mergeCell ref="L42:M42"/>
    <mergeCell ref="N42:O42"/>
    <mergeCell ref="P40:Q40"/>
    <mergeCell ref="R40:S40"/>
    <mergeCell ref="T40:U40"/>
    <mergeCell ref="V40:W40"/>
    <mergeCell ref="D41:E41"/>
    <mergeCell ref="F41:G41"/>
    <mergeCell ref="H41:I41"/>
    <mergeCell ref="J41:K41"/>
    <mergeCell ref="L41:M41"/>
    <mergeCell ref="N41:O41"/>
    <mergeCell ref="P39:Q39"/>
    <mergeCell ref="R39:S39"/>
    <mergeCell ref="T39:U39"/>
    <mergeCell ref="V39:W39"/>
    <mergeCell ref="D40:E40"/>
    <mergeCell ref="F40:G40"/>
    <mergeCell ref="H40:I40"/>
    <mergeCell ref="J40:K40"/>
    <mergeCell ref="L40:M40"/>
    <mergeCell ref="N40:O40"/>
    <mergeCell ref="P38:Q38"/>
    <mergeCell ref="R38:S38"/>
    <mergeCell ref="T38:U38"/>
    <mergeCell ref="V38:W38"/>
    <mergeCell ref="D39:E39"/>
    <mergeCell ref="F39:G39"/>
    <mergeCell ref="H39:I39"/>
    <mergeCell ref="J39:K39"/>
    <mergeCell ref="L39:M39"/>
    <mergeCell ref="N39:O39"/>
    <mergeCell ref="P37:Q37"/>
    <mergeCell ref="R37:S37"/>
    <mergeCell ref="T37:U37"/>
    <mergeCell ref="V37:W37"/>
    <mergeCell ref="D38:E38"/>
    <mergeCell ref="F38:G38"/>
    <mergeCell ref="H38:I38"/>
    <mergeCell ref="J38:K38"/>
    <mergeCell ref="L38:M38"/>
    <mergeCell ref="N38:O38"/>
    <mergeCell ref="P36:Q36"/>
    <mergeCell ref="R36:S36"/>
    <mergeCell ref="T36:U36"/>
    <mergeCell ref="V36:W36"/>
    <mergeCell ref="D37:E37"/>
    <mergeCell ref="F37:G37"/>
    <mergeCell ref="H37:I37"/>
    <mergeCell ref="J37:K37"/>
    <mergeCell ref="L37:M37"/>
    <mergeCell ref="N37:O37"/>
    <mergeCell ref="P35:Q35"/>
    <mergeCell ref="R35:S35"/>
    <mergeCell ref="T35:U35"/>
    <mergeCell ref="V35:W35"/>
    <mergeCell ref="D36:E36"/>
    <mergeCell ref="F36:G36"/>
    <mergeCell ref="H36:I36"/>
    <mergeCell ref="J36:K36"/>
    <mergeCell ref="L36:M36"/>
    <mergeCell ref="N36:O36"/>
    <mergeCell ref="P34:Q34"/>
    <mergeCell ref="R34:S34"/>
    <mergeCell ref="T34:U34"/>
    <mergeCell ref="V34:W34"/>
    <mergeCell ref="D35:E35"/>
    <mergeCell ref="F35:G35"/>
    <mergeCell ref="H35:I35"/>
    <mergeCell ref="J35:K35"/>
    <mergeCell ref="L35:M35"/>
    <mergeCell ref="N35:O35"/>
    <mergeCell ref="P33:Q33"/>
    <mergeCell ref="R33:S33"/>
    <mergeCell ref="T33:U33"/>
    <mergeCell ref="V33:W33"/>
    <mergeCell ref="D34:E34"/>
    <mergeCell ref="F34:G34"/>
    <mergeCell ref="H34:I34"/>
    <mergeCell ref="J34:K34"/>
    <mergeCell ref="L34:M34"/>
    <mergeCell ref="N34:O34"/>
    <mergeCell ref="P32:Q32"/>
    <mergeCell ref="R32:S32"/>
    <mergeCell ref="T32:U32"/>
    <mergeCell ref="V32:W32"/>
    <mergeCell ref="D33:E33"/>
    <mergeCell ref="F33:G33"/>
    <mergeCell ref="H33:I33"/>
    <mergeCell ref="J33:K33"/>
    <mergeCell ref="L33:M33"/>
    <mergeCell ref="N33:O33"/>
    <mergeCell ref="P31:Q31"/>
    <mergeCell ref="R31:S31"/>
    <mergeCell ref="T31:U31"/>
    <mergeCell ref="V31:W31"/>
    <mergeCell ref="D32:E32"/>
    <mergeCell ref="F32:G32"/>
    <mergeCell ref="H32:I32"/>
    <mergeCell ref="J32:K32"/>
    <mergeCell ref="L32:M32"/>
    <mergeCell ref="N32:O32"/>
    <mergeCell ref="P30:Q30"/>
    <mergeCell ref="R30:S30"/>
    <mergeCell ref="T30:U30"/>
    <mergeCell ref="V30:W30"/>
    <mergeCell ref="D31:E31"/>
    <mergeCell ref="F31:G31"/>
    <mergeCell ref="H31:I31"/>
    <mergeCell ref="J31:K31"/>
    <mergeCell ref="L31:M31"/>
    <mergeCell ref="N31:O31"/>
    <mergeCell ref="P29:Q29"/>
    <mergeCell ref="R29:S29"/>
    <mergeCell ref="T29:U29"/>
    <mergeCell ref="V29:W29"/>
    <mergeCell ref="D30:E30"/>
    <mergeCell ref="F30:G30"/>
    <mergeCell ref="H30:I30"/>
    <mergeCell ref="J30:K30"/>
    <mergeCell ref="L30:M30"/>
    <mergeCell ref="N30:O30"/>
    <mergeCell ref="P28:Q28"/>
    <mergeCell ref="R28:S28"/>
    <mergeCell ref="T28:U28"/>
    <mergeCell ref="V28:W28"/>
    <mergeCell ref="D29:E29"/>
    <mergeCell ref="F29:G29"/>
    <mergeCell ref="H29:I29"/>
    <mergeCell ref="J29:K29"/>
    <mergeCell ref="L29:M29"/>
    <mergeCell ref="N29:O29"/>
    <mergeCell ref="P27:Q27"/>
    <mergeCell ref="R27:S27"/>
    <mergeCell ref="T27:U27"/>
    <mergeCell ref="V27:W27"/>
    <mergeCell ref="D28:E28"/>
    <mergeCell ref="F28:G28"/>
    <mergeCell ref="H28:I28"/>
    <mergeCell ref="J28:K28"/>
    <mergeCell ref="L28:M28"/>
    <mergeCell ref="N28:O28"/>
    <mergeCell ref="P26:Q26"/>
    <mergeCell ref="R26:S26"/>
    <mergeCell ref="T26:U26"/>
    <mergeCell ref="V26:W26"/>
    <mergeCell ref="D27:E27"/>
    <mergeCell ref="F27:G27"/>
    <mergeCell ref="H27:I27"/>
    <mergeCell ref="J27:K27"/>
    <mergeCell ref="L27:M27"/>
    <mergeCell ref="N27:O27"/>
    <mergeCell ref="P25:Q25"/>
    <mergeCell ref="R25:S25"/>
    <mergeCell ref="T25:U25"/>
    <mergeCell ref="V25:W25"/>
    <mergeCell ref="D26:E26"/>
    <mergeCell ref="F26:G26"/>
    <mergeCell ref="H26:I26"/>
    <mergeCell ref="J26:K26"/>
    <mergeCell ref="L26:M26"/>
    <mergeCell ref="N26:O26"/>
    <mergeCell ref="P24:Q24"/>
    <mergeCell ref="R24:S24"/>
    <mergeCell ref="T24:U24"/>
    <mergeCell ref="V24:W24"/>
    <mergeCell ref="D25:E25"/>
    <mergeCell ref="F25:G25"/>
    <mergeCell ref="H25:I25"/>
    <mergeCell ref="J25:K25"/>
    <mergeCell ref="L25:M25"/>
    <mergeCell ref="N25:O25"/>
    <mergeCell ref="P23:Q23"/>
    <mergeCell ref="R23:S23"/>
    <mergeCell ref="T23:U23"/>
    <mergeCell ref="V23:W23"/>
    <mergeCell ref="D24:E24"/>
    <mergeCell ref="F24:G24"/>
    <mergeCell ref="H24:I24"/>
    <mergeCell ref="J24:K24"/>
    <mergeCell ref="L24:M24"/>
    <mergeCell ref="N24:O24"/>
    <mergeCell ref="P22:Q22"/>
    <mergeCell ref="R22:S22"/>
    <mergeCell ref="T22:U22"/>
    <mergeCell ref="V22:W22"/>
    <mergeCell ref="D23:E23"/>
    <mergeCell ref="F23:G23"/>
    <mergeCell ref="H23:I23"/>
    <mergeCell ref="J23:K23"/>
    <mergeCell ref="L23:M23"/>
    <mergeCell ref="N23:O23"/>
    <mergeCell ref="P21:Q21"/>
    <mergeCell ref="R21:S21"/>
    <mergeCell ref="T21:U21"/>
    <mergeCell ref="V21:W21"/>
    <mergeCell ref="D22:E22"/>
    <mergeCell ref="F22:G22"/>
    <mergeCell ref="H22:I22"/>
    <mergeCell ref="J22:K22"/>
    <mergeCell ref="L22:M22"/>
    <mergeCell ref="N22:O22"/>
    <mergeCell ref="P20:Q20"/>
    <mergeCell ref="R20:S20"/>
    <mergeCell ref="T20:U20"/>
    <mergeCell ref="V20:W20"/>
    <mergeCell ref="D21:E21"/>
    <mergeCell ref="F21:G21"/>
    <mergeCell ref="H21:I21"/>
    <mergeCell ref="J21:K21"/>
    <mergeCell ref="L21:M21"/>
    <mergeCell ref="N21:O21"/>
    <mergeCell ref="P19:Q19"/>
    <mergeCell ref="R19:S19"/>
    <mergeCell ref="T19:U19"/>
    <mergeCell ref="V19:W19"/>
    <mergeCell ref="D20:E20"/>
    <mergeCell ref="F20:G20"/>
    <mergeCell ref="H20:I20"/>
    <mergeCell ref="J20:K20"/>
    <mergeCell ref="L20:M20"/>
    <mergeCell ref="N20:O20"/>
    <mergeCell ref="P18:Q18"/>
    <mergeCell ref="R18:S18"/>
    <mergeCell ref="T18:U18"/>
    <mergeCell ref="V18:W18"/>
    <mergeCell ref="D19:E19"/>
    <mergeCell ref="F19:G19"/>
    <mergeCell ref="H19:I19"/>
    <mergeCell ref="J19:K19"/>
    <mergeCell ref="L19:M19"/>
    <mergeCell ref="N19:O19"/>
    <mergeCell ref="P17:Q17"/>
    <mergeCell ref="R17:S17"/>
    <mergeCell ref="T17:U17"/>
    <mergeCell ref="V17:W17"/>
    <mergeCell ref="D18:E18"/>
    <mergeCell ref="F18:G18"/>
    <mergeCell ref="H18:I18"/>
    <mergeCell ref="J18:K18"/>
    <mergeCell ref="L18:M18"/>
    <mergeCell ref="N18:O18"/>
    <mergeCell ref="P16:Q16"/>
    <mergeCell ref="R16:S16"/>
    <mergeCell ref="T16:U16"/>
    <mergeCell ref="V16:W16"/>
    <mergeCell ref="D17:E17"/>
    <mergeCell ref="F17:G17"/>
    <mergeCell ref="H17:I17"/>
    <mergeCell ref="J17:K17"/>
    <mergeCell ref="L17:M17"/>
    <mergeCell ref="N17:O17"/>
    <mergeCell ref="P15:Q15"/>
    <mergeCell ref="R15:S15"/>
    <mergeCell ref="T15:U15"/>
    <mergeCell ref="V15:W15"/>
    <mergeCell ref="D16:E16"/>
    <mergeCell ref="F16:G16"/>
    <mergeCell ref="H16:I16"/>
    <mergeCell ref="J16:K16"/>
    <mergeCell ref="L16:M16"/>
    <mergeCell ref="N16:O16"/>
    <mergeCell ref="P14:Q14"/>
    <mergeCell ref="R14:S14"/>
    <mergeCell ref="T14:U14"/>
    <mergeCell ref="V14:W14"/>
    <mergeCell ref="D15:E15"/>
    <mergeCell ref="F15:G15"/>
    <mergeCell ref="H15:I15"/>
    <mergeCell ref="J15:K15"/>
    <mergeCell ref="L15:M15"/>
    <mergeCell ref="N15:O15"/>
    <mergeCell ref="P13:Q13"/>
    <mergeCell ref="R13:S13"/>
    <mergeCell ref="T13:U13"/>
    <mergeCell ref="V13:W13"/>
    <mergeCell ref="D14:E14"/>
    <mergeCell ref="F14:G14"/>
    <mergeCell ref="H14:I14"/>
    <mergeCell ref="J14:K14"/>
    <mergeCell ref="L14:M14"/>
    <mergeCell ref="N14:O14"/>
    <mergeCell ref="P12:Q12"/>
    <mergeCell ref="R12:S12"/>
    <mergeCell ref="T12:U12"/>
    <mergeCell ref="V12:W12"/>
    <mergeCell ref="D13:E13"/>
    <mergeCell ref="F13:G13"/>
    <mergeCell ref="H13:I13"/>
    <mergeCell ref="J13:K13"/>
    <mergeCell ref="L13:M13"/>
    <mergeCell ref="N13:O13"/>
    <mergeCell ref="P11:Q11"/>
    <mergeCell ref="R11:S11"/>
    <mergeCell ref="T11:U11"/>
    <mergeCell ref="V11:W11"/>
    <mergeCell ref="D12:E12"/>
    <mergeCell ref="F12:G12"/>
    <mergeCell ref="H12:I12"/>
    <mergeCell ref="J12:K12"/>
    <mergeCell ref="L12:M12"/>
    <mergeCell ref="N12:O12"/>
    <mergeCell ref="P10:Q10"/>
    <mergeCell ref="R10:S10"/>
    <mergeCell ref="T10:U10"/>
    <mergeCell ref="V10:W10"/>
    <mergeCell ref="D11:E11"/>
    <mergeCell ref="F11:G11"/>
    <mergeCell ref="H11:I11"/>
    <mergeCell ref="J11:K11"/>
    <mergeCell ref="L11:M11"/>
    <mergeCell ref="N11:O11"/>
    <mergeCell ref="P9:Q9"/>
    <mergeCell ref="R9:S9"/>
    <mergeCell ref="T9:U9"/>
    <mergeCell ref="V9:W9"/>
    <mergeCell ref="D10:E10"/>
    <mergeCell ref="F10:G10"/>
    <mergeCell ref="H10:I10"/>
    <mergeCell ref="J10:K10"/>
    <mergeCell ref="L10:M10"/>
    <mergeCell ref="N10:O10"/>
    <mergeCell ref="P8:Q8"/>
    <mergeCell ref="R8:S8"/>
    <mergeCell ref="T8:U8"/>
    <mergeCell ref="V8:W8"/>
    <mergeCell ref="D9:E9"/>
    <mergeCell ref="F9:G9"/>
    <mergeCell ref="H9:I9"/>
    <mergeCell ref="J9:K9"/>
    <mergeCell ref="L9:M9"/>
    <mergeCell ref="N9:O9"/>
    <mergeCell ref="P7:Q7"/>
    <mergeCell ref="R7:S7"/>
    <mergeCell ref="T7:U7"/>
    <mergeCell ref="V7:W7"/>
    <mergeCell ref="D8:E8"/>
    <mergeCell ref="F8:G8"/>
    <mergeCell ref="H8:I8"/>
    <mergeCell ref="J8:K8"/>
    <mergeCell ref="L8:M8"/>
    <mergeCell ref="N8:O8"/>
    <mergeCell ref="P6:Q6"/>
    <mergeCell ref="R6:S6"/>
    <mergeCell ref="T6:U6"/>
    <mergeCell ref="V6:W6"/>
    <mergeCell ref="D7:E7"/>
    <mergeCell ref="F7:G7"/>
    <mergeCell ref="H7:I7"/>
    <mergeCell ref="J7:K7"/>
    <mergeCell ref="L7:M7"/>
    <mergeCell ref="N7:O7"/>
    <mergeCell ref="P5:Q5"/>
    <mergeCell ref="R5:S5"/>
    <mergeCell ref="T5:U5"/>
    <mergeCell ref="V5:W5"/>
    <mergeCell ref="D6:E6"/>
    <mergeCell ref="F6:G6"/>
    <mergeCell ref="H6:I6"/>
    <mergeCell ref="J6:K6"/>
    <mergeCell ref="L6:M6"/>
    <mergeCell ref="N6:O6"/>
    <mergeCell ref="D5:E5"/>
    <mergeCell ref="F5:G5"/>
    <mergeCell ref="H5:I5"/>
    <mergeCell ref="J5:K5"/>
    <mergeCell ref="L5:M5"/>
    <mergeCell ref="N5:O5"/>
  </mergeCells>
  <conditionalFormatting sqref="A138:W138 A150:W150 A81:W81">
    <cfRule type="cellIs" dxfId="2" priority="3" stopIfTrue="1" operator="equal">
      <formula>0</formula>
    </cfRule>
  </conditionalFormatting>
  <pageMargins left="0.70866141732283472" right="0.70866141732283472" top="0.74803149606299213" bottom="0.74803149606299213" header="0.31496062992125984" footer="0.31496062992125984"/>
  <pageSetup paperSize="9" scale="60" orientation="landscape" r:id="rId1"/>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topLeftCell="A9" zoomScale="60" zoomScaleNormal="100" workbookViewId="0">
      <selection activeCell="O22" sqref="O22"/>
    </sheetView>
  </sheetViews>
  <sheetFormatPr defaultRowHeight="15" x14ac:dyDescent="0.25"/>
  <cols>
    <col min="1" max="1" width="16" customWidth="1"/>
    <col min="2" max="2" width="44.140625" customWidth="1"/>
    <col min="3" max="3" width="56.28515625" customWidth="1"/>
    <col min="4" max="4" width="17.7109375" customWidth="1"/>
    <col min="5" max="5" width="14" customWidth="1"/>
    <col min="6" max="6" width="14.5703125" customWidth="1"/>
    <col min="7" max="7" width="18.140625" customWidth="1"/>
  </cols>
  <sheetData>
    <row r="1" spans="1:7" ht="18.75" x14ac:dyDescent="0.3">
      <c r="A1" s="202" t="s">
        <v>368</v>
      </c>
      <c r="B1" s="203"/>
      <c r="C1" s="203"/>
      <c r="D1" s="203"/>
      <c r="E1" s="203"/>
      <c r="F1" s="203"/>
      <c r="G1" s="204" t="s">
        <v>399</v>
      </c>
    </row>
    <row r="2" spans="1:7" ht="19.5" thickBot="1" x14ac:dyDescent="0.35">
      <c r="A2" s="205"/>
      <c r="B2" s="203"/>
      <c r="C2" s="203"/>
      <c r="D2" s="203"/>
      <c r="E2" s="203"/>
      <c r="F2" s="203"/>
      <c r="G2" s="206"/>
    </row>
    <row r="3" spans="1:7" ht="15.75" customHeight="1" thickBot="1" x14ac:dyDescent="0.35">
      <c r="A3" s="488" t="s">
        <v>370</v>
      </c>
      <c r="B3" s="489"/>
      <c r="C3" s="489"/>
      <c r="D3" s="491" t="s">
        <v>398</v>
      </c>
      <c r="E3" s="492"/>
      <c r="F3" s="492"/>
      <c r="G3" s="493"/>
    </row>
    <row r="4" spans="1:7" ht="18.75" x14ac:dyDescent="0.25">
      <c r="A4" s="207" t="s">
        <v>253</v>
      </c>
      <c r="B4" s="208"/>
      <c r="C4" s="209"/>
      <c r="D4" s="210" t="s">
        <v>205</v>
      </c>
      <c r="E4" s="210" t="s">
        <v>206</v>
      </c>
      <c r="F4" s="210" t="s">
        <v>207</v>
      </c>
      <c r="G4" s="210" t="s">
        <v>208</v>
      </c>
    </row>
    <row r="5" spans="1:7" ht="38.25" thickBot="1" x14ac:dyDescent="0.3">
      <c r="A5" s="211" t="s">
        <v>261</v>
      </c>
      <c r="B5" s="211" t="s">
        <v>2</v>
      </c>
      <c r="C5" s="212" t="s">
        <v>371</v>
      </c>
      <c r="D5" s="213" t="s">
        <v>64</v>
      </c>
      <c r="E5" s="213" t="s">
        <v>64</v>
      </c>
      <c r="F5" s="213" t="s">
        <v>64</v>
      </c>
      <c r="G5" s="213" t="s">
        <v>64</v>
      </c>
    </row>
    <row r="6" spans="1:7" ht="37.5" x14ac:dyDescent="0.25">
      <c r="A6" s="214">
        <v>7602</v>
      </c>
      <c r="B6" s="215" t="s">
        <v>372</v>
      </c>
      <c r="C6" s="216" t="s">
        <v>373</v>
      </c>
      <c r="D6" s="217">
        <v>-6144</v>
      </c>
      <c r="E6" s="217">
        <v>6144</v>
      </c>
      <c r="F6" s="218">
        <v>0</v>
      </c>
      <c r="G6" s="218">
        <v>0</v>
      </c>
    </row>
    <row r="7" spans="1:7" ht="37.5" x14ac:dyDescent="0.25">
      <c r="A7" s="214">
        <v>7721</v>
      </c>
      <c r="B7" s="215" t="s">
        <v>374</v>
      </c>
      <c r="C7" s="216" t="s">
        <v>375</v>
      </c>
      <c r="D7" s="217">
        <v>-10000</v>
      </c>
      <c r="E7" s="217">
        <v>10000</v>
      </c>
      <c r="F7" s="218">
        <v>0</v>
      </c>
      <c r="G7" s="218">
        <v>0</v>
      </c>
    </row>
    <row r="8" spans="1:7" ht="18.75" x14ac:dyDescent="0.25">
      <c r="A8" s="214">
        <v>7785</v>
      </c>
      <c r="B8" s="215" t="s">
        <v>278</v>
      </c>
      <c r="C8" s="216" t="s">
        <v>376</v>
      </c>
      <c r="D8" s="217">
        <v>-15000</v>
      </c>
      <c r="E8" s="217">
        <v>15000</v>
      </c>
      <c r="F8" s="218">
        <v>0</v>
      </c>
      <c r="G8" s="218">
        <v>0</v>
      </c>
    </row>
    <row r="9" spans="1:7" ht="37.5" x14ac:dyDescent="0.25">
      <c r="A9" s="214">
        <v>7938</v>
      </c>
      <c r="B9" s="215" t="s">
        <v>293</v>
      </c>
      <c r="C9" s="216" t="s">
        <v>377</v>
      </c>
      <c r="D9" s="217">
        <v>-231395</v>
      </c>
      <c r="E9" s="217">
        <v>231395</v>
      </c>
      <c r="F9" s="218">
        <v>0</v>
      </c>
      <c r="G9" s="218">
        <v>0</v>
      </c>
    </row>
    <row r="10" spans="1:7" ht="37.5" x14ac:dyDescent="0.25">
      <c r="A10" s="214">
        <v>7943</v>
      </c>
      <c r="B10" s="215" t="s">
        <v>378</v>
      </c>
      <c r="C10" s="216" t="s">
        <v>373</v>
      </c>
      <c r="D10" s="217">
        <v>-11000</v>
      </c>
      <c r="E10" s="217">
        <v>11000</v>
      </c>
      <c r="F10" s="218">
        <v>0</v>
      </c>
      <c r="G10" s="218">
        <v>0</v>
      </c>
    </row>
    <row r="11" spans="1:7" ht="37.5" x14ac:dyDescent="0.25">
      <c r="A11" s="214">
        <v>7779</v>
      </c>
      <c r="B11" s="215" t="s">
        <v>379</v>
      </c>
      <c r="C11" s="216" t="s">
        <v>373</v>
      </c>
      <c r="D11" s="217">
        <v>-9100</v>
      </c>
      <c r="E11" s="217">
        <v>9100</v>
      </c>
      <c r="F11" s="218">
        <v>0</v>
      </c>
      <c r="G11" s="218">
        <v>0</v>
      </c>
    </row>
    <row r="12" spans="1:7" ht="19.5" thickBot="1" x14ac:dyDescent="0.3">
      <c r="A12" s="219"/>
      <c r="B12" s="220"/>
      <c r="C12" s="221"/>
      <c r="D12" s="222"/>
      <c r="E12" s="217"/>
      <c r="F12" s="223"/>
      <c r="G12" s="223"/>
    </row>
    <row r="13" spans="1:7" ht="19.5" thickBot="1" x14ac:dyDescent="0.3">
      <c r="A13" s="224"/>
      <c r="B13" s="225" t="s">
        <v>88</v>
      </c>
      <c r="C13" s="226"/>
      <c r="D13" s="227">
        <f>SUM(D6:D12)</f>
        <v>-282639</v>
      </c>
      <c r="E13" s="227">
        <f t="shared" ref="E13:G13" si="0">SUM(E6:E12)</f>
        <v>282639</v>
      </c>
      <c r="F13" s="227">
        <f t="shared" si="0"/>
        <v>0</v>
      </c>
      <c r="G13" s="227">
        <f t="shared" si="0"/>
        <v>0</v>
      </c>
    </row>
    <row r="14" spans="1:7" ht="18.75" x14ac:dyDescent="0.3">
      <c r="A14" s="205"/>
      <c r="B14" s="203"/>
      <c r="C14" s="203"/>
      <c r="D14" s="228">
        <f>'[2]Appendix 4'!AC47-D13</f>
        <v>0</v>
      </c>
      <c r="E14" s="228"/>
      <c r="F14" s="228">
        <f>'[2]Appendix 4'!AR47-F13</f>
        <v>0</v>
      </c>
      <c r="G14" s="228">
        <f>'[2]Appendix 4'!AY47-G13</f>
        <v>0</v>
      </c>
    </row>
    <row r="15" spans="1:7" ht="18.75" x14ac:dyDescent="0.3">
      <c r="A15" s="202" t="s">
        <v>368</v>
      </c>
      <c r="B15" s="203"/>
      <c r="C15" s="203"/>
      <c r="D15" s="203"/>
      <c r="E15" s="203"/>
      <c r="F15" s="203"/>
      <c r="G15" s="204"/>
    </row>
    <row r="16" spans="1:7" ht="19.5" thickBot="1" x14ac:dyDescent="0.35">
      <c r="A16" s="205"/>
      <c r="B16" s="203"/>
      <c r="C16" s="203"/>
      <c r="D16" s="228"/>
      <c r="E16" s="228"/>
      <c r="F16" s="203"/>
      <c r="G16" s="206"/>
    </row>
    <row r="17" spans="1:7" ht="15.75" customHeight="1" thickBot="1" x14ac:dyDescent="0.35">
      <c r="A17" s="488" t="s">
        <v>380</v>
      </c>
      <c r="B17" s="489"/>
      <c r="C17" s="490"/>
      <c r="D17" s="491" t="s">
        <v>398</v>
      </c>
      <c r="E17" s="492"/>
      <c r="F17" s="492"/>
      <c r="G17" s="493"/>
    </row>
    <row r="18" spans="1:7" ht="18.75" x14ac:dyDescent="0.25">
      <c r="A18" s="207" t="s">
        <v>253</v>
      </c>
      <c r="B18" s="208"/>
      <c r="C18" s="209"/>
      <c r="D18" s="210" t="s">
        <v>205</v>
      </c>
      <c r="E18" s="210" t="s">
        <v>206</v>
      </c>
      <c r="F18" s="210" t="s">
        <v>207</v>
      </c>
      <c r="G18" s="210" t="s">
        <v>208</v>
      </c>
    </row>
    <row r="19" spans="1:7" ht="38.25" thickBot="1" x14ac:dyDescent="0.3">
      <c r="A19" s="211" t="s">
        <v>261</v>
      </c>
      <c r="B19" s="211" t="s">
        <v>2</v>
      </c>
      <c r="C19" s="212" t="s">
        <v>371</v>
      </c>
      <c r="D19" s="213" t="s">
        <v>64</v>
      </c>
      <c r="E19" s="213" t="s">
        <v>64</v>
      </c>
      <c r="F19" s="213" t="s">
        <v>64</v>
      </c>
      <c r="G19" s="210" t="s">
        <v>64</v>
      </c>
    </row>
    <row r="20" spans="1:7" ht="37.5" x14ac:dyDescent="0.25">
      <c r="A20" s="214">
        <v>7603</v>
      </c>
      <c r="B20" s="215" t="s">
        <v>381</v>
      </c>
      <c r="C20" s="216" t="s">
        <v>382</v>
      </c>
      <c r="D20" s="217">
        <v>-1000</v>
      </c>
      <c r="E20" s="217">
        <v>1000</v>
      </c>
      <c r="F20" s="218">
        <v>0</v>
      </c>
      <c r="G20" s="218">
        <v>0</v>
      </c>
    </row>
    <row r="21" spans="1:7" ht="37.5" x14ac:dyDescent="0.25">
      <c r="A21" s="229">
        <v>7761</v>
      </c>
      <c r="B21" s="230" t="s">
        <v>383</v>
      </c>
      <c r="C21" s="231" t="s">
        <v>384</v>
      </c>
      <c r="D21" s="218">
        <v>-9000</v>
      </c>
      <c r="E21" s="218">
        <v>9000</v>
      </c>
      <c r="F21" s="218">
        <v>0</v>
      </c>
      <c r="G21" s="218">
        <v>0</v>
      </c>
    </row>
    <row r="22" spans="1:7" ht="37.5" x14ac:dyDescent="0.25">
      <c r="A22" s="229">
        <v>7808</v>
      </c>
      <c r="B22" s="230" t="s">
        <v>385</v>
      </c>
      <c r="C22" s="231" t="s">
        <v>386</v>
      </c>
      <c r="D22" s="218">
        <v>-6000</v>
      </c>
      <c r="E22" s="218">
        <v>6000</v>
      </c>
      <c r="F22" s="218">
        <v>0</v>
      </c>
      <c r="G22" s="218">
        <v>0</v>
      </c>
    </row>
    <row r="23" spans="1:7" ht="75" x14ac:dyDescent="0.25">
      <c r="A23" s="229">
        <v>7730</v>
      </c>
      <c r="B23" s="230" t="s">
        <v>387</v>
      </c>
      <c r="C23" s="216" t="s">
        <v>388</v>
      </c>
      <c r="D23" s="218">
        <v>-91573</v>
      </c>
      <c r="E23" s="218">
        <v>91573</v>
      </c>
      <c r="F23" s="218">
        <v>0</v>
      </c>
      <c r="G23" s="218">
        <v>0</v>
      </c>
    </row>
    <row r="24" spans="1:7" ht="19.5" thickBot="1" x14ac:dyDescent="0.3">
      <c r="A24" s="229"/>
      <c r="B24" s="230"/>
      <c r="C24" s="216"/>
      <c r="D24" s="218"/>
      <c r="E24" s="218"/>
      <c r="F24" s="218"/>
      <c r="G24" s="218"/>
    </row>
    <row r="25" spans="1:7" ht="19.5" thickBot="1" x14ac:dyDescent="0.3">
      <c r="A25" s="224"/>
      <c r="B25" s="225" t="s">
        <v>88</v>
      </c>
      <c r="C25" s="226"/>
      <c r="D25" s="227">
        <f>SUM(D20:D24)</f>
        <v>-107573</v>
      </c>
      <c r="E25" s="227">
        <f t="shared" ref="E25:G25" si="1">SUM(E20:E24)</f>
        <v>107573</v>
      </c>
      <c r="F25" s="227">
        <f t="shared" si="1"/>
        <v>0</v>
      </c>
      <c r="G25" s="227">
        <f t="shared" si="1"/>
        <v>0</v>
      </c>
    </row>
    <row r="26" spans="1:7" ht="18.75" x14ac:dyDescent="0.25">
      <c r="A26" s="232"/>
      <c r="B26" s="233"/>
      <c r="C26" s="234"/>
      <c r="D26" s="228"/>
      <c r="E26" s="228"/>
      <c r="F26" s="228">
        <f>'[2]Appendix 4'!AR80-F25</f>
        <v>0</v>
      </c>
      <c r="G26" s="228">
        <f>'[2]Appendix 4'!AY80-G25</f>
        <v>0</v>
      </c>
    </row>
    <row r="27" spans="1:7" ht="18.75" x14ac:dyDescent="0.3">
      <c r="A27" s="202" t="s">
        <v>368</v>
      </c>
      <c r="B27" s="203"/>
      <c r="C27" s="203"/>
      <c r="D27" s="203"/>
      <c r="E27" s="203"/>
      <c r="F27" s="203"/>
      <c r="G27" s="204"/>
    </row>
    <row r="28" spans="1:7" ht="19.5" thickBot="1" x14ac:dyDescent="0.35">
      <c r="A28" s="205"/>
      <c r="B28" s="228"/>
      <c r="C28" s="203"/>
      <c r="D28" s="228">
        <f>'[2]Appendix 4'!L146-D25</f>
        <v>0</v>
      </c>
      <c r="E28" s="203"/>
      <c r="F28" s="203"/>
      <c r="G28" s="206"/>
    </row>
    <row r="29" spans="1:7" ht="15.75" customHeight="1" thickBot="1" x14ac:dyDescent="0.35">
      <c r="A29" s="488" t="s">
        <v>389</v>
      </c>
      <c r="B29" s="489"/>
      <c r="C29" s="490"/>
      <c r="D29" s="491" t="str">
        <f>D17</f>
        <v>At Period 11 (February 2016)</v>
      </c>
      <c r="E29" s="492"/>
      <c r="F29" s="492"/>
      <c r="G29" s="493"/>
    </row>
    <row r="30" spans="1:7" ht="18.75" x14ac:dyDescent="0.25">
      <c r="A30" s="207" t="s">
        <v>253</v>
      </c>
      <c r="B30" s="208"/>
      <c r="C30" s="209"/>
      <c r="D30" s="210" t="s">
        <v>205</v>
      </c>
      <c r="E30" s="210" t="s">
        <v>206</v>
      </c>
      <c r="F30" s="210" t="s">
        <v>207</v>
      </c>
      <c r="G30" s="210" t="s">
        <v>208</v>
      </c>
    </row>
    <row r="31" spans="1:7" ht="38.25" thickBot="1" x14ac:dyDescent="0.3">
      <c r="A31" s="211" t="s">
        <v>261</v>
      </c>
      <c r="B31" s="211" t="s">
        <v>2</v>
      </c>
      <c r="C31" s="212" t="s">
        <v>371</v>
      </c>
      <c r="D31" s="213" t="s">
        <v>64</v>
      </c>
      <c r="E31" s="213" t="s">
        <v>64</v>
      </c>
      <c r="F31" s="213" t="s">
        <v>64</v>
      </c>
      <c r="G31" s="211" t="s">
        <v>64</v>
      </c>
    </row>
    <row r="32" spans="1:7" ht="37.5" x14ac:dyDescent="0.25">
      <c r="A32" s="229">
        <v>7676</v>
      </c>
      <c r="B32" s="235" t="s">
        <v>390</v>
      </c>
      <c r="C32" s="216" t="s">
        <v>391</v>
      </c>
      <c r="D32" s="236">
        <v>-43800</v>
      </c>
      <c r="E32" s="218">
        <v>43800</v>
      </c>
      <c r="F32" s="218">
        <v>0</v>
      </c>
      <c r="G32" s="218">
        <v>0</v>
      </c>
    </row>
    <row r="33" spans="1:7" ht="18.75" x14ac:dyDescent="0.25">
      <c r="A33" s="229">
        <v>7773</v>
      </c>
      <c r="B33" s="235" t="s">
        <v>392</v>
      </c>
      <c r="C33" s="216" t="s">
        <v>393</v>
      </c>
      <c r="D33" s="236">
        <v>-39567</v>
      </c>
      <c r="E33" s="218">
        <v>39567</v>
      </c>
      <c r="F33" s="218">
        <v>0</v>
      </c>
      <c r="G33" s="218">
        <v>0</v>
      </c>
    </row>
    <row r="34" spans="1:7" ht="37.5" x14ac:dyDescent="0.25">
      <c r="A34" s="229">
        <v>7775</v>
      </c>
      <c r="B34" s="235" t="s">
        <v>394</v>
      </c>
      <c r="C34" s="216" t="s">
        <v>395</v>
      </c>
      <c r="D34" s="236">
        <v>-8446</v>
      </c>
      <c r="E34" s="218">
        <v>8446</v>
      </c>
      <c r="F34" s="218">
        <v>0</v>
      </c>
      <c r="G34" s="218">
        <v>0</v>
      </c>
    </row>
    <row r="35" spans="1:7" ht="19.5" thickBot="1" x14ac:dyDescent="0.3">
      <c r="A35" s="229"/>
      <c r="B35" s="235"/>
      <c r="C35" s="237"/>
      <c r="D35" s="236"/>
      <c r="E35" s="218"/>
      <c r="F35" s="218"/>
      <c r="G35" s="218"/>
    </row>
    <row r="36" spans="1:7" ht="19.5" thickBot="1" x14ac:dyDescent="0.3">
      <c r="A36" s="224"/>
      <c r="B36" s="225" t="s">
        <v>88</v>
      </c>
      <c r="C36" s="226"/>
      <c r="D36" s="227">
        <f>SUM(D32:D35)</f>
        <v>-91813</v>
      </c>
      <c r="E36" s="227">
        <f t="shared" ref="E36:G36" si="2">SUM(E32:E35)</f>
        <v>91813</v>
      </c>
      <c r="F36" s="227">
        <f t="shared" si="2"/>
        <v>0</v>
      </c>
      <c r="G36" s="227">
        <f t="shared" si="2"/>
        <v>0</v>
      </c>
    </row>
    <row r="37" spans="1:7" ht="18.75" x14ac:dyDescent="0.25">
      <c r="A37" s="232"/>
      <c r="B37" s="233"/>
      <c r="C37" s="234"/>
      <c r="D37" s="228"/>
      <c r="E37" s="228"/>
      <c r="F37" s="228">
        <f>'[2]Appendix 4'!AR100-F36</f>
        <v>0</v>
      </c>
      <c r="G37" s="228">
        <f>'[2]Appendix 4'!AY100-G36</f>
        <v>0</v>
      </c>
    </row>
    <row r="38" spans="1:7" ht="18.75" x14ac:dyDescent="0.3">
      <c r="A38" s="202" t="s">
        <v>368</v>
      </c>
      <c r="B38" s="203"/>
      <c r="C38" s="203"/>
      <c r="D38" s="203"/>
      <c r="E38" s="203"/>
      <c r="F38" s="203"/>
      <c r="G38" s="204"/>
    </row>
    <row r="39" spans="1:7" ht="19.5" thickBot="1" x14ac:dyDescent="0.35">
      <c r="A39" s="238"/>
      <c r="B39" s="228"/>
      <c r="C39" s="203"/>
      <c r="D39" s="228">
        <f>'[2]Appendix 4'!L147-D36</f>
        <v>0</v>
      </c>
      <c r="E39" s="203"/>
      <c r="F39" s="203"/>
      <c r="G39" s="206"/>
    </row>
    <row r="40" spans="1:7" ht="15.75" customHeight="1" thickBot="1" x14ac:dyDescent="0.35">
      <c r="A40" s="488" t="s">
        <v>396</v>
      </c>
      <c r="B40" s="489"/>
      <c r="C40" s="490"/>
      <c r="D40" s="491" t="str">
        <f>D29</f>
        <v>At Period 11 (February 2016)</v>
      </c>
      <c r="E40" s="492"/>
      <c r="F40" s="492"/>
      <c r="G40" s="493"/>
    </row>
    <row r="41" spans="1:7" ht="18.75" x14ac:dyDescent="0.25">
      <c r="A41" s="207" t="s">
        <v>253</v>
      </c>
      <c r="B41" s="208"/>
      <c r="C41" s="209"/>
      <c r="D41" s="210" t="s">
        <v>205</v>
      </c>
      <c r="E41" s="210" t="s">
        <v>206</v>
      </c>
      <c r="F41" s="210" t="s">
        <v>207</v>
      </c>
      <c r="G41" s="210" t="s">
        <v>208</v>
      </c>
    </row>
    <row r="42" spans="1:7" ht="38.25" thickBot="1" x14ac:dyDescent="0.3">
      <c r="A42" s="211" t="s">
        <v>261</v>
      </c>
      <c r="B42" s="211" t="s">
        <v>2</v>
      </c>
      <c r="C42" s="212" t="s">
        <v>371</v>
      </c>
      <c r="D42" s="211" t="s">
        <v>64</v>
      </c>
      <c r="E42" s="213" t="s">
        <v>64</v>
      </c>
      <c r="F42" s="213" t="s">
        <v>64</v>
      </c>
      <c r="G42" s="211" t="s">
        <v>64</v>
      </c>
    </row>
    <row r="43" spans="1:7" ht="18.75" x14ac:dyDescent="0.25">
      <c r="A43" s="239"/>
      <c r="B43" s="240"/>
      <c r="C43" s="231" t="s">
        <v>397</v>
      </c>
      <c r="D43" s="241">
        <v>0</v>
      </c>
      <c r="E43" s="241">
        <v>0</v>
      </c>
      <c r="F43" s="241">
        <v>0</v>
      </c>
      <c r="G43" s="241">
        <v>0</v>
      </c>
    </row>
    <row r="44" spans="1:7" ht="19.5" thickBot="1" x14ac:dyDescent="0.3">
      <c r="A44" s="239"/>
      <c r="B44" s="240"/>
      <c r="C44" s="231"/>
      <c r="D44" s="241"/>
      <c r="E44" s="241"/>
      <c r="F44" s="241"/>
      <c r="G44" s="241"/>
    </row>
    <row r="45" spans="1:7" ht="19.5" thickBot="1" x14ac:dyDescent="0.3">
      <c r="A45" s="224"/>
      <c r="B45" s="225" t="s">
        <v>88</v>
      </c>
      <c r="C45" s="226"/>
      <c r="D45" s="242">
        <f>SUM(D43:D44)</f>
        <v>0</v>
      </c>
      <c r="E45" s="242">
        <f t="shared" ref="E45:G45" si="3">SUM(E43:E44)</f>
        <v>0</v>
      </c>
      <c r="F45" s="242">
        <f t="shared" si="3"/>
        <v>0</v>
      </c>
      <c r="G45" s="242">
        <f t="shared" si="3"/>
        <v>0</v>
      </c>
    </row>
    <row r="46" spans="1:7" ht="18.75" x14ac:dyDescent="0.25">
      <c r="A46" s="232"/>
      <c r="B46" s="233"/>
      <c r="C46" s="234"/>
      <c r="D46" s="228">
        <f>'[2]Appendix 4'!AD137-D45</f>
        <v>0</v>
      </c>
      <c r="E46" s="228">
        <f>'[2]Appendix 4'!AK137-E45</f>
        <v>0</v>
      </c>
      <c r="F46" s="228">
        <f>'[2]Appendix 4'!AR137-F45</f>
        <v>0</v>
      </c>
      <c r="G46" s="228">
        <f>'[2]Appendix 4'!AY137-G45</f>
        <v>0</v>
      </c>
    </row>
    <row r="47" spans="1:7" ht="18.75" x14ac:dyDescent="0.3">
      <c r="A47" s="202" t="s">
        <v>368</v>
      </c>
      <c r="B47" s="203"/>
      <c r="C47" s="203"/>
      <c r="D47" s="203"/>
      <c r="E47" s="203"/>
      <c r="F47" s="203"/>
      <c r="G47" s="204"/>
    </row>
    <row r="48" spans="1:7" ht="19.5" thickBot="1" x14ac:dyDescent="0.35">
      <c r="A48" s="202"/>
      <c r="B48" s="203"/>
      <c r="C48" s="203"/>
      <c r="D48" s="203"/>
      <c r="E48" s="203"/>
      <c r="F48" s="203"/>
      <c r="G48" s="204"/>
    </row>
    <row r="49" spans="1:7" ht="15.75" customHeight="1" thickBot="1" x14ac:dyDescent="0.35">
      <c r="A49" s="488"/>
      <c r="B49" s="489"/>
      <c r="C49" s="490"/>
      <c r="D49" s="491" t="str">
        <f>D3</f>
        <v>At Period 11 (February 2016)</v>
      </c>
      <c r="E49" s="492"/>
      <c r="F49" s="492"/>
      <c r="G49" s="493"/>
    </row>
    <row r="50" spans="1:7" ht="18.75" x14ac:dyDescent="0.25">
      <c r="A50" s="243"/>
      <c r="B50" s="244"/>
      <c r="C50" s="209"/>
      <c r="D50" s="210" t="s">
        <v>205</v>
      </c>
      <c r="E50" s="210" t="s">
        <v>206</v>
      </c>
      <c r="F50" s="210" t="s">
        <v>207</v>
      </c>
      <c r="G50" s="210" t="s">
        <v>208</v>
      </c>
    </row>
    <row r="51" spans="1:7" ht="38.25" thickBot="1" x14ac:dyDescent="0.3">
      <c r="A51" s="245" t="s">
        <v>366</v>
      </c>
      <c r="B51" s="246"/>
      <c r="C51" s="212" t="s">
        <v>371</v>
      </c>
      <c r="D51" s="211" t="s">
        <v>64</v>
      </c>
      <c r="E51" s="213" t="s">
        <v>64</v>
      </c>
      <c r="F51" s="213" t="s">
        <v>64</v>
      </c>
      <c r="G51" s="211" t="s">
        <v>64</v>
      </c>
    </row>
    <row r="52" spans="1:7" ht="21.75" customHeight="1" x14ac:dyDescent="0.25">
      <c r="A52" s="247" t="s">
        <v>245</v>
      </c>
      <c r="B52" s="248"/>
      <c r="C52" s="249"/>
      <c r="D52" s="250">
        <f>+D13</f>
        <v>-282639</v>
      </c>
      <c r="E52" s="250">
        <f>+E13</f>
        <v>282639</v>
      </c>
      <c r="F52" s="250">
        <f>+F13</f>
        <v>0</v>
      </c>
      <c r="G52" s="250">
        <f>+G13</f>
        <v>0</v>
      </c>
    </row>
    <row r="53" spans="1:7" ht="21.75" customHeight="1" x14ac:dyDescent="0.25">
      <c r="A53" s="251" t="s">
        <v>89</v>
      </c>
      <c r="B53" s="252"/>
      <c r="C53" s="230"/>
      <c r="D53" s="218">
        <f>+D25</f>
        <v>-107573</v>
      </c>
      <c r="E53" s="218">
        <f>+E25</f>
        <v>107573</v>
      </c>
      <c r="F53" s="218">
        <f>+F25</f>
        <v>0</v>
      </c>
      <c r="G53" s="218">
        <f>+G25</f>
        <v>0</v>
      </c>
    </row>
    <row r="54" spans="1:7" ht="21.75" customHeight="1" x14ac:dyDescent="0.25">
      <c r="A54" s="251" t="s">
        <v>110</v>
      </c>
      <c r="B54" s="252"/>
      <c r="C54" s="230"/>
      <c r="D54" s="218">
        <f>+D36</f>
        <v>-91813</v>
      </c>
      <c r="E54" s="218">
        <f>+E36</f>
        <v>91813</v>
      </c>
      <c r="F54" s="218">
        <f>+F36</f>
        <v>0</v>
      </c>
      <c r="G54" s="218">
        <f>+G36</f>
        <v>0</v>
      </c>
    </row>
    <row r="55" spans="1:7" ht="21.75" customHeight="1" thickBot="1" x14ac:dyDescent="0.3">
      <c r="A55" s="253" t="s">
        <v>120</v>
      </c>
      <c r="B55" s="254"/>
      <c r="C55" s="255"/>
      <c r="D55" s="256">
        <f>+D45</f>
        <v>0</v>
      </c>
      <c r="E55" s="256">
        <f>+E45</f>
        <v>0</v>
      </c>
      <c r="F55" s="256">
        <f>+F45</f>
        <v>0</v>
      </c>
      <c r="G55" s="256">
        <f>+G45</f>
        <v>0</v>
      </c>
    </row>
    <row r="56" spans="1:7" ht="19.5" thickBot="1" x14ac:dyDescent="0.3">
      <c r="A56" s="257" t="s">
        <v>88</v>
      </c>
      <c r="B56" s="258"/>
      <c r="C56" s="259"/>
      <c r="D56" s="227">
        <f>SUM(D52:D55)</f>
        <v>-482025</v>
      </c>
      <c r="E56" s="227">
        <f t="shared" ref="E56:G56" si="4">SUM(E52:E55)</f>
        <v>482025</v>
      </c>
      <c r="F56" s="227">
        <f t="shared" si="4"/>
        <v>0</v>
      </c>
      <c r="G56" s="227">
        <f t="shared" si="4"/>
        <v>0</v>
      </c>
    </row>
    <row r="57" spans="1:7" x14ac:dyDescent="0.25">
      <c r="A57" s="199"/>
      <c r="B57" s="199"/>
      <c r="C57" s="199"/>
      <c r="D57" s="200"/>
      <c r="E57" s="200"/>
      <c r="F57" s="200">
        <f>'[2]Appendix 6'!S37+F56</f>
        <v>0</v>
      </c>
      <c r="G57" s="200">
        <f>'[2]Appendix 6'!Y37+G56</f>
        <v>0</v>
      </c>
    </row>
    <row r="58" spans="1:7" x14ac:dyDescent="0.25">
      <c r="A58" s="199"/>
      <c r="B58" s="199"/>
      <c r="C58" s="199"/>
      <c r="D58" s="201">
        <f>'[2]Appendix 4'!AD149-D56</f>
        <v>-2802732</v>
      </c>
      <c r="E58" s="201">
        <f>'[2]Appendix 4'!AK149-E56</f>
        <v>3042667</v>
      </c>
      <c r="F58" s="201">
        <f>'[2]Appendix 4'!AR149-F56</f>
        <v>0</v>
      </c>
      <c r="G58" s="201">
        <f>'[2]Appendix 4'!AY149-G56</f>
        <v>0</v>
      </c>
    </row>
  </sheetData>
  <mergeCells count="10">
    <mergeCell ref="A40:C40"/>
    <mergeCell ref="D40:G40"/>
    <mergeCell ref="A49:C49"/>
    <mergeCell ref="D49:G49"/>
    <mergeCell ref="A3:C3"/>
    <mergeCell ref="D3:G3"/>
    <mergeCell ref="A17:C17"/>
    <mergeCell ref="D17:G17"/>
    <mergeCell ref="A29:C29"/>
    <mergeCell ref="D29:G29"/>
  </mergeCells>
  <conditionalFormatting sqref="D57:G57">
    <cfRule type="cellIs" dxfId="1" priority="3" stopIfTrue="1" operator="equal">
      <formula>0</formula>
    </cfRule>
  </conditionalFormatting>
  <conditionalFormatting sqref="D46:G46 D39 B39 D37:G37 D28 B28 D26:G26 D14:G14 D16:E16">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68" orientation="landscape"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3"/>
  <sheetViews>
    <sheetView topLeftCell="A5" workbookViewId="0">
      <selection activeCell="B1" sqref="B1:P43"/>
    </sheetView>
  </sheetViews>
  <sheetFormatPr defaultRowHeight="15" x14ac:dyDescent="0.25"/>
  <cols>
    <col min="1" max="1" width="1.7109375" customWidth="1"/>
    <col min="3" max="3" width="9.42578125" customWidth="1"/>
    <col min="5" max="5" width="7.85546875" customWidth="1"/>
    <col min="14" max="14" width="5.5703125" customWidth="1"/>
    <col min="15" max="15" width="9.140625" customWidth="1"/>
    <col min="16" max="16" width="4.7109375" customWidth="1"/>
  </cols>
  <sheetData>
    <row r="1" spans="2:14" ht="18" x14ac:dyDescent="0.25">
      <c r="B1" s="260"/>
      <c r="C1" s="494" t="s">
        <v>400</v>
      </c>
      <c r="D1" s="495"/>
      <c r="N1" s="106" t="s">
        <v>305</v>
      </c>
    </row>
    <row r="2" spans="2:14" x14ac:dyDescent="0.25">
      <c r="B2" s="261"/>
    </row>
    <row r="32" spans="2:16" x14ac:dyDescent="0.25">
      <c r="B32" s="496" t="s">
        <v>401</v>
      </c>
      <c r="C32" s="497"/>
      <c r="D32" s="497"/>
      <c r="E32" s="497"/>
      <c r="F32" s="497"/>
      <c r="G32" s="497"/>
      <c r="H32" s="497"/>
      <c r="I32" s="497"/>
      <c r="J32" s="497"/>
      <c r="K32" s="497"/>
      <c r="L32" s="497"/>
      <c r="M32" s="497"/>
      <c r="N32" s="497"/>
      <c r="O32" s="497"/>
      <c r="P32" s="497"/>
    </row>
    <row r="33" spans="2:10" x14ac:dyDescent="0.25">
      <c r="B33" s="262"/>
    </row>
    <row r="34" spans="2:10" ht="15.75" thickBot="1" x14ac:dyDescent="0.3">
      <c r="B34" s="262"/>
    </row>
    <row r="35" spans="2:10" ht="15.75" thickBot="1" x14ac:dyDescent="0.3">
      <c r="B35" s="498" t="s">
        <v>402</v>
      </c>
      <c r="C35" s="263" t="s">
        <v>403</v>
      </c>
      <c r="D35" s="264"/>
      <c r="E35" s="263"/>
      <c r="F35" s="263"/>
      <c r="G35" s="265"/>
      <c r="H35" s="265"/>
      <c r="I35" s="266" t="s">
        <v>404</v>
      </c>
      <c r="J35" s="266" t="s">
        <v>402</v>
      </c>
    </row>
    <row r="36" spans="2:10" ht="34.5" thickBot="1" x14ac:dyDescent="0.3">
      <c r="B36" s="499"/>
      <c r="C36" s="267" t="s">
        <v>405</v>
      </c>
      <c r="D36" s="268"/>
      <c r="E36" s="267"/>
      <c r="F36" s="267"/>
      <c r="G36" s="269"/>
      <c r="H36" s="269"/>
      <c r="I36" s="266" t="s">
        <v>406</v>
      </c>
      <c r="J36" s="266" t="s">
        <v>407</v>
      </c>
    </row>
    <row r="37" spans="2:10" ht="23.25" thickBot="1" x14ac:dyDescent="0.3">
      <c r="B37" s="499"/>
      <c r="C37" s="267" t="s">
        <v>408</v>
      </c>
      <c r="D37" s="268"/>
      <c r="E37" s="267"/>
      <c r="F37" s="267"/>
      <c r="G37" s="269">
        <v>18</v>
      </c>
      <c r="H37" s="269">
        <v>15</v>
      </c>
      <c r="I37" s="266" t="s">
        <v>409</v>
      </c>
      <c r="J37" s="266" t="s">
        <v>410</v>
      </c>
    </row>
    <row r="38" spans="2:10" ht="23.25" thickBot="1" x14ac:dyDescent="0.3">
      <c r="B38" s="499"/>
      <c r="C38" s="267" t="s">
        <v>411</v>
      </c>
      <c r="D38" s="268"/>
      <c r="E38" s="268" t="s">
        <v>412</v>
      </c>
      <c r="F38" s="267">
        <v>7</v>
      </c>
      <c r="G38" s="269"/>
      <c r="H38" s="269"/>
      <c r="I38" s="266" t="s">
        <v>413</v>
      </c>
      <c r="J38" s="266" t="s">
        <v>414</v>
      </c>
    </row>
    <row r="39" spans="2:10" ht="23.25" thickBot="1" x14ac:dyDescent="0.3">
      <c r="B39" s="499"/>
      <c r="C39" s="267" t="s">
        <v>415</v>
      </c>
      <c r="D39" s="268"/>
      <c r="E39" s="268" t="s">
        <v>416</v>
      </c>
      <c r="F39" s="267">
        <v>14</v>
      </c>
      <c r="G39" s="269" t="s">
        <v>417</v>
      </c>
      <c r="H39" s="269">
        <v>11</v>
      </c>
      <c r="I39" s="266" t="s">
        <v>418</v>
      </c>
      <c r="J39" s="266" t="s">
        <v>419</v>
      </c>
    </row>
    <row r="40" spans="2:10" ht="23.25" thickBot="1" x14ac:dyDescent="0.3">
      <c r="B40" s="499"/>
      <c r="C40" s="267" t="s">
        <v>420</v>
      </c>
      <c r="D40" s="268"/>
      <c r="E40" s="268"/>
      <c r="F40" s="268"/>
      <c r="G40" s="269"/>
      <c r="H40" s="269"/>
      <c r="I40" s="266" t="s">
        <v>421</v>
      </c>
      <c r="J40" s="266" t="s">
        <v>422</v>
      </c>
    </row>
    <row r="41" spans="2:10" ht="15.75" thickBot="1" x14ac:dyDescent="0.3">
      <c r="B41" s="499"/>
      <c r="C41" s="267"/>
      <c r="D41" s="269" t="s">
        <v>423</v>
      </c>
      <c r="E41" s="269" t="s">
        <v>424</v>
      </c>
      <c r="F41" s="269" t="s">
        <v>425</v>
      </c>
      <c r="G41" s="269" t="s">
        <v>426</v>
      </c>
      <c r="H41" s="269" t="s">
        <v>427</v>
      </c>
      <c r="I41" s="270"/>
      <c r="J41" s="266" t="s">
        <v>428</v>
      </c>
    </row>
    <row r="42" spans="2:10" x14ac:dyDescent="0.25">
      <c r="B42" s="499"/>
      <c r="C42" s="501" t="s">
        <v>404</v>
      </c>
      <c r="D42" s="502"/>
      <c r="E42" s="502"/>
      <c r="F42" s="502"/>
      <c r="G42" s="502"/>
      <c r="H42" s="503"/>
      <c r="I42" s="507"/>
      <c r="J42" s="508"/>
    </row>
    <row r="43" spans="2:10" ht="15.75" thickBot="1" x14ac:dyDescent="0.3">
      <c r="B43" s="500"/>
      <c r="C43" s="504"/>
      <c r="D43" s="505"/>
      <c r="E43" s="505"/>
      <c r="F43" s="505"/>
      <c r="G43" s="505"/>
      <c r="H43" s="506"/>
      <c r="I43" s="507"/>
      <c r="J43" s="508"/>
    </row>
  </sheetData>
  <mergeCells count="6">
    <mergeCell ref="C1:D1"/>
    <mergeCell ref="B32:P32"/>
    <mergeCell ref="B35:B43"/>
    <mergeCell ref="C42:H43"/>
    <mergeCell ref="I42:I43"/>
    <mergeCell ref="J42:J43"/>
  </mergeCells>
  <pageMargins left="0.70866141732283472" right="0.70866141732283472"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APPENDIX 1</vt:lpstr>
      <vt:lpstr>APPENDIX 2</vt:lpstr>
      <vt:lpstr>APPENDIX 3</vt:lpstr>
      <vt:lpstr>I&amp;E</vt:lpstr>
      <vt:lpstr>APPENDIX 5</vt:lpstr>
      <vt:lpstr>APPENDIX 6</vt:lpstr>
      <vt:lpstr>APPENDIX 4</vt:lpstr>
      <vt:lpstr>'APPENDIX 2'!Print_Area</vt:lpstr>
      <vt:lpstr>'APPENDIX 3'!Print_Area</vt:lpstr>
      <vt:lpstr>'APPENDIX 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2016-03-17T17:41:11Z</dcterms:modified>
</cp:coreProperties>
</file>