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5345" windowHeight="4230"/>
  </bookViews>
  <sheets>
    <sheet name="Inflation Price Comparison" sheetId="2" r:id="rId1"/>
    <sheet name="Swimming Lesson DD Analysis " sheetId="4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9" i="2"/>
  <c r="D30" i="2"/>
  <c r="D31" i="2"/>
  <c r="D32" i="2"/>
  <c r="D33" i="2"/>
  <c r="D34" i="2"/>
  <c r="D35" i="2"/>
  <c r="AC16" i="2"/>
  <c r="AD16" i="2" s="1"/>
  <c r="AC18" i="2"/>
  <c r="AD18" i="2"/>
  <c r="AE18" i="2" s="1"/>
  <c r="AC19" i="2"/>
  <c r="AD19" i="2" s="1"/>
  <c r="AE19" i="2" s="1"/>
  <c r="AC20" i="2"/>
  <c r="AD20" i="2" s="1"/>
  <c r="AC21" i="2"/>
  <c r="AD21" i="2" s="1"/>
  <c r="AC22" i="2"/>
  <c r="AD22" i="2" s="1"/>
  <c r="AE22" i="2" s="1"/>
  <c r="AC23" i="2"/>
  <c r="AD23" i="2" s="1"/>
  <c r="AE23" i="2" s="1"/>
  <c r="AC24" i="2"/>
  <c r="AD24" i="2" s="1"/>
  <c r="AC25" i="2"/>
  <c r="AD25" i="2" s="1"/>
  <c r="AC26" i="2"/>
  <c r="AD26" i="2" s="1"/>
  <c r="AE26" i="2" s="1"/>
  <c r="AC27" i="2"/>
  <c r="AD27" i="2" s="1"/>
  <c r="AE27" i="2" s="1"/>
  <c r="AC28" i="2"/>
  <c r="AC29" i="2"/>
  <c r="AD29" i="2" s="1"/>
  <c r="AC30" i="2"/>
  <c r="AD30" i="2" s="1"/>
  <c r="AE30" i="2" s="1"/>
  <c r="AC31" i="2"/>
  <c r="AD31" i="2" s="1"/>
  <c r="AE31" i="2" s="1"/>
  <c r="AC32" i="2"/>
  <c r="AD32" i="2" s="1"/>
  <c r="AC33" i="2"/>
  <c r="AD33" i="2" s="1"/>
  <c r="AE33" i="2" s="1"/>
  <c r="AC34" i="2"/>
  <c r="AD34" i="2" s="1"/>
  <c r="AE34" i="2" s="1"/>
  <c r="AC35" i="2"/>
  <c r="AD35" i="2" s="1"/>
  <c r="AC36" i="2"/>
  <c r="AD36" i="2" s="1"/>
  <c r="AC13" i="2"/>
  <c r="AC14" i="2"/>
  <c r="AD14" i="2" s="1"/>
  <c r="AC15" i="2"/>
  <c r="AD15" i="2" s="1"/>
  <c r="AE15" i="2" s="1"/>
  <c r="AC9" i="2"/>
  <c r="AD9" i="2" s="1"/>
  <c r="AC10" i="2"/>
  <c r="AD10" i="2" s="1"/>
  <c r="AC11" i="2"/>
  <c r="AD11" i="2" s="1"/>
  <c r="AE11" i="2" s="1"/>
  <c r="AC12" i="2"/>
  <c r="AD12" i="2" s="1"/>
  <c r="AE12" i="2" s="1"/>
  <c r="AC4" i="2"/>
  <c r="AC5" i="2"/>
  <c r="AD5" i="2" s="1"/>
  <c r="AC6" i="2"/>
  <c r="AD6" i="2" s="1"/>
  <c r="AE6" i="2" s="1"/>
  <c r="AC7" i="2"/>
  <c r="AD7" i="2" s="1"/>
  <c r="AE7" i="2" s="1"/>
  <c r="AC8" i="2"/>
  <c r="AL8" i="2" s="1"/>
  <c r="AC3" i="2"/>
  <c r="AD3" i="2" s="1"/>
  <c r="AE3" i="2" s="1"/>
  <c r="AD8" i="2" l="1"/>
  <c r="AE8" i="2" s="1"/>
  <c r="AD4" i="2"/>
  <c r="AE4" i="2" s="1"/>
  <c r="AE24" i="2"/>
  <c r="AD28" i="2"/>
  <c r="AD13" i="2"/>
  <c r="AE13" i="2" s="1"/>
  <c r="AE35" i="2"/>
  <c r="AE20" i="2"/>
  <c r="AE16" i="2"/>
  <c r="AE36" i="2"/>
  <c r="AE32" i="2"/>
  <c r="AE29" i="2"/>
  <c r="AE25" i="2"/>
  <c r="AE21" i="2"/>
  <c r="AE14" i="2"/>
  <c r="AE9" i="2"/>
  <c r="AE10" i="2"/>
  <c r="AE5" i="2"/>
  <c r="AI36" i="2"/>
  <c r="D36" i="2"/>
  <c r="AE28" i="2" l="1"/>
  <c r="AM28" i="2"/>
  <c r="AL36" i="2"/>
  <c r="AM36" i="2"/>
  <c r="H11" i="4" l="1"/>
  <c r="I12" i="4" s="1"/>
  <c r="C11" i="4"/>
  <c r="D12" i="4" s="1"/>
  <c r="AI7" i="2" l="1"/>
  <c r="AI6" i="2"/>
  <c r="AI5" i="2"/>
  <c r="AI4" i="2"/>
  <c r="AL3" i="2"/>
  <c r="AI8" i="2" l="1"/>
  <c r="AI9" i="2"/>
  <c r="AI10" i="2"/>
  <c r="AI11" i="2"/>
  <c r="AI12" i="2"/>
  <c r="AI13" i="2"/>
  <c r="AI14" i="2"/>
  <c r="AI15" i="2"/>
  <c r="AI16" i="2"/>
  <c r="AI18" i="2"/>
  <c r="AI19" i="2"/>
  <c r="AI20" i="2"/>
  <c r="AI21" i="2"/>
  <c r="AL30" i="2" l="1"/>
  <c r="AI33" i="2"/>
  <c r="AM32" i="2"/>
  <c r="AL31" i="2"/>
  <c r="I17" i="2"/>
  <c r="J17" i="2"/>
  <c r="L17" i="2"/>
  <c r="N17" i="2"/>
  <c r="O17" i="2"/>
  <c r="R17" i="2"/>
  <c r="V17" i="2"/>
  <c r="W17" i="2"/>
  <c r="AB17" i="2"/>
  <c r="G17" i="2"/>
  <c r="AM30" i="2"/>
  <c r="AC17" i="2" l="1"/>
  <c r="AL17" i="2" s="1"/>
  <c r="AD17" i="2"/>
  <c r="AI34" i="2"/>
  <c r="AL34" i="2"/>
  <c r="AL33" i="2"/>
  <c r="AM34" i="2"/>
  <c r="AM35" i="2"/>
  <c r="AI35" i="2"/>
  <c r="AI31" i="2"/>
  <c r="AL18" i="2"/>
  <c r="AI30" i="2"/>
  <c r="AL32" i="2"/>
  <c r="AI32" i="2"/>
  <c r="AL35" i="2"/>
  <c r="AM31" i="2"/>
  <c r="AM33" i="2"/>
  <c r="AL10" i="2"/>
  <c r="AL11" i="2"/>
  <c r="AL12" i="2"/>
  <c r="AL13" i="2"/>
  <c r="AL14" i="2"/>
  <c r="AL15" i="2"/>
  <c r="AL16" i="2"/>
  <c r="AL19" i="2"/>
  <c r="AL20" i="2"/>
  <c r="AL21" i="2"/>
  <c r="AL22" i="2"/>
  <c r="AL23" i="2"/>
  <c r="AL24" i="2"/>
  <c r="AL25" i="2"/>
  <c r="AL26" i="2"/>
  <c r="AE17" i="2" l="1"/>
  <c r="AI17" i="2"/>
  <c r="AL27" i="2"/>
  <c r="AI27" i="2"/>
  <c r="AI28" i="2"/>
  <c r="AL28" i="2"/>
  <c r="AM18" i="2"/>
  <c r="AI29" i="2"/>
  <c r="AL29" i="2"/>
  <c r="AL6" i="2"/>
  <c r="AM16" i="2"/>
  <c r="AM5" i="2"/>
  <c r="AL5" i="2"/>
  <c r="AL4" i="2"/>
  <c r="AM4" i="2"/>
  <c r="AL7" i="2"/>
  <c r="AM3" i="2"/>
  <c r="AL9" i="2"/>
  <c r="AM25" i="2"/>
  <c r="AI24" i="2"/>
  <c r="AI23" i="2"/>
  <c r="AM29" i="2"/>
  <c r="AM11" i="2"/>
  <c r="AM19" i="2"/>
  <c r="AI3" i="2"/>
  <c r="AI26" i="2"/>
  <c r="AI25" i="2"/>
  <c r="AI22" i="2"/>
  <c r="AM17" i="2" l="1"/>
  <c r="AM8" i="2"/>
  <c r="AM27" i="2"/>
  <c r="AM9" i="2"/>
  <c r="AM21" i="2"/>
  <c r="AM10" i="2"/>
  <c r="AM12" i="2"/>
  <c r="AM14" i="2"/>
  <c r="AM7" i="2"/>
  <c r="AM20" i="2"/>
  <c r="AM6" i="2"/>
  <c r="AM22" i="2"/>
  <c r="AM26" i="2"/>
  <c r="AM13" i="2"/>
  <c r="AM15" i="2"/>
  <c r="AM24" i="2"/>
  <c r="AM23" i="2"/>
</calcChain>
</file>

<file path=xl/sharedStrings.xml><?xml version="1.0" encoding="utf-8"?>
<sst xmlns="http://schemas.openxmlformats.org/spreadsheetml/2006/main" count="327" uniqueCount="141">
  <si>
    <t xml:space="preserve">Site </t>
  </si>
  <si>
    <t>Activity</t>
  </si>
  <si>
    <t xml:space="preserve">Current Price </t>
  </si>
  <si>
    <t>Rickmansworth Golf Club</t>
  </si>
  <si>
    <t>Senior Citizen 5 Day Membership</t>
  </si>
  <si>
    <t>Adult 5 Day Membership</t>
  </si>
  <si>
    <t>Weekday Green Fee Adult</t>
  </si>
  <si>
    <t>Weekday Green Fee Senior</t>
  </si>
  <si>
    <t>Adult Casual Swim</t>
  </si>
  <si>
    <t>Junior Casual Swim</t>
  </si>
  <si>
    <t>Adult Casual Gym</t>
  </si>
  <si>
    <t>Junior Casual Gym</t>
  </si>
  <si>
    <t xml:space="preserve">Adult Group Exercise </t>
  </si>
  <si>
    <t>Adult Yoga Class</t>
  </si>
  <si>
    <t>Concession Casual gym</t>
  </si>
  <si>
    <t xml:space="preserve">Badminton Court </t>
  </si>
  <si>
    <t xml:space="preserve">Squash </t>
  </si>
  <si>
    <t>Sauna and Steam</t>
  </si>
  <si>
    <t>MUGA Half Pitch for 1 hour</t>
  </si>
  <si>
    <t>MUGA Whole Pitch for 1 hour</t>
  </si>
  <si>
    <t>Pool Party</t>
  </si>
  <si>
    <t>Yoga Concession Class</t>
  </si>
  <si>
    <t>Adult Yoga Class Concession</t>
  </si>
  <si>
    <t>Watford Central Leisure Centre</t>
  </si>
  <si>
    <t xml:space="preserve">Watford Leisure Centre Woodside </t>
  </si>
  <si>
    <t>Bushey Grove Leisure Centre</t>
  </si>
  <si>
    <t>Harrow Leisure Centre</t>
  </si>
  <si>
    <t>Hatch End Swimming Pool</t>
  </si>
  <si>
    <t xml:space="preserve">Harrow Aspire </t>
  </si>
  <si>
    <t>Hillingdon Sport and Leisure  Complex</t>
  </si>
  <si>
    <t xml:space="preserve">Chesham Leisure Centre </t>
  </si>
  <si>
    <t>Highest Price</t>
  </si>
  <si>
    <t>Average Price</t>
  </si>
  <si>
    <t xml:space="preserve">Lowest Price </t>
  </si>
  <si>
    <t>Active Life (Over 50s)</t>
  </si>
  <si>
    <t>Dacorum Little Hay Golf Club</t>
  </si>
  <si>
    <t xml:space="preserve">West Herts Golf Club </t>
  </si>
  <si>
    <t>Uxbridge Golf Course</t>
  </si>
  <si>
    <t>Lower</t>
  </si>
  <si>
    <t>Information not provided</t>
  </si>
  <si>
    <t>Higher</t>
  </si>
  <si>
    <t>The Centre&amp; SJA</t>
  </si>
  <si>
    <t>2nd</t>
  </si>
  <si>
    <t>3rd</t>
  </si>
  <si>
    <t>4th</t>
  </si>
  <si>
    <t>6th</t>
  </si>
  <si>
    <t>7th</t>
  </si>
  <si>
    <t>5th</t>
  </si>
  <si>
    <t>Sports Hall 4 Court Badminton</t>
  </si>
  <si>
    <t>Joint 1st</t>
  </si>
  <si>
    <t>Abbey View Golf
(9 holes)</t>
  </si>
  <si>
    <t xml:space="preserve">The Centre </t>
  </si>
  <si>
    <t>Non applicable due to facility or not offered as an option</t>
  </si>
  <si>
    <t xml:space="preserve">High Grove Pool &amp; Fitness Centre </t>
  </si>
  <si>
    <t xml:space="preserve"> Haste Hill Golf Course
</t>
  </si>
  <si>
    <t xml:space="preserve"> Westminster Lodge Leisure Centre </t>
  </si>
  <si>
    <t>Queensmead Sports Centre</t>
  </si>
  <si>
    <t xml:space="preserve"> Venue </t>
  </si>
  <si>
    <t>Proportion to average price as a %</t>
  </si>
  <si>
    <t>Key</t>
  </si>
  <si>
    <t>SLM (above inflation) price increase £</t>
  </si>
  <si>
    <t>Price increase in line with inflation of 2.2%</t>
  </si>
  <si>
    <t>Price increase (with inflation of 2.2%) of neighbouring local authority venues and facilities for Non Members / Non Residents (rounded to nearest 5 pence)</t>
  </si>
  <si>
    <t>RGC</t>
  </si>
  <si>
    <t>WPLC / SJA</t>
  </si>
  <si>
    <t xml:space="preserve">WPLC </t>
  </si>
  <si>
    <t>WPLC / TC</t>
  </si>
  <si>
    <t>TC / SJA</t>
  </si>
  <si>
    <t>TC</t>
  </si>
  <si>
    <t>William Penn Leisure Centre and Sir James Altham Swimming Pool</t>
  </si>
  <si>
    <t>William Penn Leisure Centre</t>
  </si>
  <si>
    <t>The Centre and Sir James Altham Swimming Pool</t>
  </si>
  <si>
    <t>William Penn Leisure Centre and the Centre</t>
  </si>
  <si>
    <t>SLM price increase higher or lower than average cost across comparison</t>
  </si>
  <si>
    <t>SLM price increase ranked where higher than average price (order of most expensive)</t>
  </si>
  <si>
    <t>SLM price increase £ difference from average £ cost across comparison</t>
  </si>
  <si>
    <t>Joint 2nd</t>
  </si>
  <si>
    <t xml:space="preserve">2nd </t>
  </si>
  <si>
    <t xml:space="preserve">3rd </t>
  </si>
  <si>
    <t xml:space="preserve">1st </t>
  </si>
  <si>
    <t xml:space="preserve">Joint 1st </t>
  </si>
  <si>
    <t>Proportion to most expensive price as a %</t>
  </si>
  <si>
    <t xml:space="preserve">Chalfont Leisure Centre </t>
  </si>
  <si>
    <t>Chiltern Pool &amp; Gym</t>
  </si>
  <si>
    <t>Aspire Leisure Centre</t>
  </si>
  <si>
    <t>2.3 miles</t>
  </si>
  <si>
    <t>3.4 miles</t>
  </si>
  <si>
    <t>3.8 miles</t>
  </si>
  <si>
    <t>4.5 miles</t>
  </si>
  <si>
    <t xml:space="preserve">7.1 miles </t>
  </si>
  <si>
    <t>7.9 miles</t>
  </si>
  <si>
    <t>5.4 miles</t>
  </si>
  <si>
    <t xml:space="preserve">1 Life St Albans sites including Batchwood Golf  &amp; Sports Centre, Harpenden Sports Centre </t>
  </si>
  <si>
    <t>SLM Proposed Price Increase</t>
  </si>
  <si>
    <t xml:space="preserve">Monthly Direct Debit Cost for Swimming Lessons </t>
  </si>
  <si>
    <t xml:space="preserve">Distance from Sir James Altham Swimming Pool </t>
  </si>
  <si>
    <t xml:space="preserve">Distance from William Penn Swimming Pool </t>
  </si>
  <si>
    <t xml:space="preserve">Neighbouring Local Authority Swimming Pool </t>
  </si>
  <si>
    <t>5.7 miles</t>
  </si>
  <si>
    <t>4.6 miles</t>
  </si>
  <si>
    <t>6.8 miles</t>
  </si>
  <si>
    <t>5.6 miles</t>
  </si>
  <si>
    <t>Neighbouring Local Authority</t>
  </si>
  <si>
    <t>Watford Borough Council</t>
  </si>
  <si>
    <t>Hertsmere Borough Council</t>
  </si>
  <si>
    <t>Harrow London Borough Council</t>
  </si>
  <si>
    <t xml:space="preserve">Hillingdon Borough Council </t>
  </si>
  <si>
    <t>Chiltern District Council</t>
  </si>
  <si>
    <t>Highgrove Pool and Fitness Centre</t>
  </si>
  <si>
    <t>Swim Lesson DD**</t>
  </si>
  <si>
    <t>Aqua Aerobics</t>
  </si>
  <si>
    <t xml:space="preserve">** Swimming Lesson Direct Debit - Where weekly fee provided, monthly cost calculated 50 x Weekly price  divided by  12 month </t>
  </si>
  <si>
    <t>William Penn</t>
  </si>
  <si>
    <t>Senior Citizen Casual Swim</t>
  </si>
  <si>
    <t>Crèche 1 hour</t>
  </si>
  <si>
    <t>Crèche 2 hour</t>
  </si>
  <si>
    <t>Dry side party</t>
  </si>
  <si>
    <t>Wet side party under 8's</t>
  </si>
  <si>
    <t>Wet side party over 8's</t>
  </si>
  <si>
    <t xml:space="preserve">Harrow Leisure Centre </t>
  </si>
  <si>
    <t xml:space="preserve"> SJA</t>
  </si>
  <si>
    <t xml:space="preserve">The 6 Nearest Neighbouring Local Authority Pools to Sir James Altham Swimming Pool </t>
  </si>
  <si>
    <t>The 6 Nearest Neighbouring Local Authority Pools to William Penn Leisure Centre</t>
  </si>
  <si>
    <t>Nearest Local Authority Swimming Pool Analysis of the Cost for Swimming Lessons Monthly Direct Debit (Price increase with inflation of 2.2%, rounded to nearest 5 pence)</t>
  </si>
  <si>
    <t>Average Price Swimming Lessons Monthly Direct Debit Across Comparative Sample</t>
  </si>
  <si>
    <t>SLM proposed price increase ranked against the comparative sample (order of lowest to highest)</t>
  </si>
  <si>
    <t>Senior Group Exercise Class</t>
  </si>
  <si>
    <t>Joint 3rd</t>
  </si>
  <si>
    <t>SLM price increase ranked where lower than average price  (order of least expensive)</t>
  </si>
  <si>
    <t>1st</t>
  </si>
  <si>
    <t xml:space="preserve"> Joint 5th</t>
  </si>
  <si>
    <t xml:space="preserve"> Joint 2nd</t>
  </si>
  <si>
    <t>Joint 5th</t>
  </si>
  <si>
    <t>Ruislip Golf Course</t>
  </si>
  <si>
    <t>Hemel Hempstead Leisure Centre</t>
  </si>
  <si>
    <t>Note: Watford Woodside Leisure Centre is 9.2miles away from Sir James Altham Swimming Pool with a Monthly Direct Debit Cost for Swimming Lessons of £27.70.</t>
  </si>
  <si>
    <t>Note: Watford Woodside Leisure Centre is 8.8 miles away from William Penn Leisure Centre with Monthly Direct Debit cost for Swimming Lessons of £27.70.</t>
  </si>
  <si>
    <t xml:space="preserve">
Botwell Leisure Centre</t>
  </si>
  <si>
    <t xml:space="preserve">Note: Current price of Sir James Altham Swimming Lessons Monthly  Direct Debit of £22.00. Proposed SLM price an increase of 13.64% on current Swimming Lessons Monthly  Direct Debit. </t>
  </si>
  <si>
    <t>Note: Current price of William Penn  Swimming Lessons Monthly Direct Debit of £22.00. Proposed SLM price an increase of 13.64% on current Swimming Lessons Monthly  Direct Debit .</t>
  </si>
  <si>
    <t>Appendix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</si>
</sst>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119">
    <xf numFmtId="0" fontId="0" fillId="0" borderId="0" xfId="0"/>
    <xf numFmtId="4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 wrapText="1"/>
    </xf>
    <xf numFmtId="44" fontId="0" fillId="0" borderId="0" xfId="1" applyFont="1" applyAlignment="1">
      <alignment horizontal="center" vertical="center" wrapText="1"/>
    </xf>
    <xf numFmtId="9" fontId="0" fillId="0" borderId="0" xfId="2" applyFont="1" applyAlignment="1">
      <alignment horizontal="center" vertical="center"/>
    </xf>
    <xf numFmtId="44" fontId="0" fillId="0" borderId="0" xfId="0" applyNumberFormat="1" applyFont="1" applyFill="1" applyAlignment="1">
      <alignment horizontal="center" vertical="center" wrapText="1"/>
    </xf>
    <xf numFmtId="1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44" fontId="0" fillId="0" borderId="1" xfId="0" applyNumberFormat="1" applyFont="1" applyBorder="1" applyAlignment="1">
      <alignment horizontal="center" vertical="center" wrapText="1"/>
    </xf>
    <xf numFmtId="44" fontId="0" fillId="0" borderId="1" xfId="1" applyFont="1" applyBorder="1" applyAlignment="1">
      <alignment horizontal="center" vertical="center" wrapText="1"/>
    </xf>
    <xf numFmtId="44" fontId="0" fillId="2" borderId="1" xfId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4" fontId="0" fillId="0" borderId="1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3" fillId="0" borderId="0" xfId="1" applyFont="1" applyAlignment="1">
      <alignment horizontal="center" vertical="center" wrapText="1"/>
    </xf>
    <xf numFmtId="44" fontId="0" fillId="0" borderId="0" xfId="1" applyFont="1" applyAlignment="1">
      <alignment horizontal="center" vertical="center"/>
    </xf>
    <xf numFmtId="44" fontId="0" fillId="0" borderId="0" xfId="0" applyNumberFormat="1" applyFont="1" applyFill="1" applyAlignment="1">
      <alignment horizontal="center" vertical="center"/>
    </xf>
    <xf numFmtId="44" fontId="0" fillId="0" borderId="0" xfId="1" applyFont="1" applyAlignment="1">
      <alignment horizontal="left" vertical="center"/>
    </xf>
    <xf numFmtId="44" fontId="0" fillId="0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10" fontId="0" fillId="0" borderId="0" xfId="1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4" fontId="7" fillId="0" borderId="1" xfId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44" fontId="7" fillId="0" borderId="3" xfId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44" fontId="6" fillId="0" borderId="1" xfId="0" applyNumberFormat="1" applyFont="1" applyBorder="1" applyAlignment="1">
      <alignment horizontal="center" vertical="center" wrapText="1"/>
    </xf>
    <xf numFmtId="44" fontId="7" fillId="0" borderId="0" xfId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44" fontId="3" fillId="0" borderId="2" xfId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44" fontId="0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4" fontId="1" fillId="0" borderId="16" xfId="1" applyFont="1" applyBorder="1" applyAlignment="1">
      <alignment horizontal="center" vertical="center" wrapText="1"/>
    </xf>
    <xf numFmtId="44" fontId="1" fillId="2" borderId="0" xfId="1" applyFont="1" applyFill="1" applyBorder="1" applyAlignment="1">
      <alignment horizontal="center" vertical="center" wrapText="1"/>
    </xf>
    <xf numFmtId="44" fontId="1" fillId="2" borderId="16" xfId="1" applyFont="1" applyFill="1" applyBorder="1" applyAlignment="1">
      <alignment horizontal="center" vertical="center" wrapText="1"/>
    </xf>
    <xf numFmtId="44" fontId="1" fillId="0" borderId="15" xfId="1" applyFont="1" applyBorder="1" applyAlignment="1">
      <alignment horizontal="center" vertical="center" wrapText="1"/>
    </xf>
    <xf numFmtId="44" fontId="1" fillId="0" borderId="7" xfId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9" fontId="1" fillId="0" borderId="7" xfId="2" applyFont="1" applyBorder="1" applyAlignment="1">
      <alignment horizontal="center" vertical="center"/>
    </xf>
    <xf numFmtId="9" fontId="1" fillId="0" borderId="1" xfId="2" applyFont="1" applyBorder="1" applyAlignment="1">
      <alignment horizontal="center" vertical="center"/>
    </xf>
    <xf numFmtId="44" fontId="1" fillId="0" borderId="18" xfId="1" applyFont="1" applyBorder="1" applyAlignment="1">
      <alignment horizontal="center" vertical="center" wrapText="1"/>
    </xf>
    <xf numFmtId="44" fontId="1" fillId="0" borderId="16" xfId="1" applyFont="1" applyFill="1" applyBorder="1" applyAlignment="1">
      <alignment horizontal="center" vertical="center" wrapText="1"/>
    </xf>
    <xf numFmtId="44" fontId="1" fillId="0" borderId="15" xfId="1" applyFont="1" applyFill="1" applyBorder="1" applyAlignment="1">
      <alignment horizontal="center" vertical="center" wrapText="1"/>
    </xf>
    <xf numFmtId="44" fontId="1" fillId="0" borderId="7" xfId="1" applyFont="1" applyFill="1" applyBorder="1" applyAlignment="1">
      <alignment horizontal="center" vertical="center" wrapText="1"/>
    </xf>
    <xf numFmtId="44" fontId="1" fillId="0" borderId="19" xfId="1" applyFont="1" applyBorder="1" applyAlignment="1">
      <alignment horizontal="center" vertical="center" wrapText="1"/>
    </xf>
    <xf numFmtId="44" fontId="1" fillId="0" borderId="20" xfId="1" applyFont="1" applyBorder="1" applyAlignment="1">
      <alignment horizontal="center" vertical="center" wrapText="1"/>
    </xf>
    <xf numFmtId="44" fontId="1" fillId="0" borderId="1" xfId="3" applyNumberFormat="1" applyFont="1" applyFill="1" applyBorder="1" applyAlignment="1">
      <alignment horizontal="center" vertical="center" wrapText="1"/>
    </xf>
    <xf numFmtId="44" fontId="1" fillId="0" borderId="1" xfId="1" applyFont="1" applyFill="1" applyBorder="1" applyAlignment="1">
      <alignment horizontal="center" vertical="center" wrapText="1"/>
    </xf>
    <xf numFmtId="44" fontId="1" fillId="2" borderId="15" xfId="1" applyFont="1" applyFill="1" applyBorder="1" applyAlignment="1">
      <alignment horizontal="center" vertical="center" wrapText="1"/>
    </xf>
    <xf numFmtId="44" fontId="1" fillId="0" borderId="2" xfId="1" applyFont="1" applyBorder="1" applyAlignment="1">
      <alignment horizontal="center" vertical="center" wrapText="1"/>
    </xf>
    <xf numFmtId="44" fontId="1" fillId="2" borderId="1" xfId="1" applyFont="1" applyFill="1" applyBorder="1" applyAlignment="1">
      <alignment horizontal="center" vertical="center" wrapText="1"/>
    </xf>
    <xf numFmtId="44" fontId="1" fillId="4" borderId="7" xfId="1" applyFont="1" applyFill="1" applyBorder="1" applyAlignment="1">
      <alignment horizontal="center" vertical="center" wrapText="1"/>
    </xf>
    <xf numFmtId="44" fontId="1" fillId="4" borderId="1" xfId="1" applyFont="1" applyFill="1" applyBorder="1" applyAlignment="1">
      <alignment horizontal="center" vertical="center" wrapText="1"/>
    </xf>
    <xf numFmtId="44" fontId="1" fillId="4" borderId="15" xfId="1" applyFont="1" applyFill="1" applyBorder="1" applyAlignment="1">
      <alignment horizontal="center" vertical="center" wrapText="1"/>
    </xf>
    <xf numFmtId="9" fontId="1" fillId="4" borderId="1" xfId="2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44" fontId="2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 wrapText="1"/>
    </xf>
    <xf numFmtId="9" fontId="1" fillId="4" borderId="7" xfId="2" applyFont="1" applyFill="1" applyBorder="1" applyAlignment="1">
      <alignment horizontal="center" vertical="center"/>
    </xf>
    <xf numFmtId="44" fontId="1" fillId="2" borderId="2" xfId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4" fontId="1" fillId="2" borderId="22" xfId="1" applyFont="1" applyFill="1" applyBorder="1" applyAlignment="1">
      <alignment horizontal="center" vertical="center" wrapText="1"/>
    </xf>
    <xf numFmtId="44" fontId="1" fillId="2" borderId="19" xfId="1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 vertical="center" wrapText="1"/>
    </xf>
    <xf numFmtId="0" fontId="0" fillId="2" borderId="19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/>
    </xf>
    <xf numFmtId="44" fontId="1" fillId="4" borderId="19" xfId="1" applyFont="1" applyFill="1" applyBorder="1" applyAlignment="1">
      <alignment horizontal="center" vertical="center" wrapText="1"/>
    </xf>
    <xf numFmtId="44" fontId="1" fillId="2" borderId="17" xfId="1" applyFont="1" applyFill="1" applyBorder="1" applyAlignment="1">
      <alignment horizontal="center" vertical="center" wrapText="1"/>
    </xf>
    <xf numFmtId="44" fontId="1" fillId="2" borderId="21" xfId="1" applyFont="1" applyFill="1" applyBorder="1" applyAlignment="1">
      <alignment horizontal="center" vertical="center" wrapText="1"/>
    </xf>
    <xf numFmtId="44" fontId="2" fillId="2" borderId="21" xfId="1" applyFont="1" applyFill="1" applyBorder="1" applyAlignment="1">
      <alignment horizontal="center" vertical="center" wrapText="1"/>
    </xf>
    <xf numFmtId="44" fontId="0" fillId="0" borderId="1" xfId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4" fontId="3" fillId="0" borderId="1" xfId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1" xfId="0" applyNumberFormat="1" applyFont="1" applyBorder="1" applyAlignment="1">
      <alignment horizontal="center" vertical="center" wrapText="1"/>
    </xf>
    <xf numFmtId="44" fontId="3" fillId="0" borderId="19" xfId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">
    <cellStyle name="Accent6" xfId="3" builtinId="49"/>
    <cellStyle name="Currency" xfId="1" builtinId="4"/>
    <cellStyle name="Currency 2" xf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CC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7"/>
  <sheetViews>
    <sheetView tabSelected="1" topLeftCell="N1" zoomScale="60" zoomScaleNormal="60" workbookViewId="0">
      <selection activeCell="F2" sqref="F2"/>
    </sheetView>
  </sheetViews>
  <sheetFormatPr defaultColWidth="14.85546875" defaultRowHeight="15" x14ac:dyDescent="0.25"/>
  <cols>
    <col min="1" max="1" width="15.42578125" style="9" customWidth="1"/>
    <col min="2" max="2" width="33.5703125" style="9" customWidth="1"/>
    <col min="3" max="3" width="15.140625" style="9" customWidth="1"/>
    <col min="4" max="4" width="15.5703125" style="9" customWidth="1"/>
    <col min="5" max="5" width="14.85546875" style="9"/>
    <col min="6" max="6" width="16.28515625" style="9" customWidth="1"/>
    <col min="7" max="21" width="14.85546875" style="9"/>
    <col min="22" max="22" width="18.28515625" style="9" customWidth="1"/>
    <col min="23" max="25" width="14.85546875" style="9"/>
    <col min="26" max="26" width="20.85546875" style="9" customWidth="1"/>
    <col min="27" max="27" width="14.85546875" style="9"/>
    <col min="28" max="28" width="20.5703125" style="9" customWidth="1"/>
    <col min="29" max="29" width="15.140625" style="9" customWidth="1"/>
    <col min="30" max="31" width="14.85546875" style="9"/>
    <col min="32" max="32" width="17" style="9" customWidth="1"/>
    <col min="33" max="33" width="16.7109375" style="9" customWidth="1"/>
    <col min="34" max="34" width="20.140625" style="9" customWidth="1"/>
    <col min="35" max="35" width="17" style="9" customWidth="1"/>
    <col min="36" max="36" width="22" style="9" customWidth="1"/>
    <col min="37" max="37" width="22.42578125" style="9" customWidth="1"/>
    <col min="38" max="38" width="18.7109375" style="9" customWidth="1"/>
    <col min="39" max="39" width="14.85546875" style="9" customWidth="1"/>
    <col min="40" max="16384" width="14.85546875" style="9"/>
  </cols>
  <sheetData>
    <row r="1" spans="1:39" ht="45.75" customHeight="1" x14ac:dyDescent="0.25">
      <c r="B1" s="19" t="s">
        <v>140</v>
      </c>
      <c r="C1" s="19"/>
      <c r="D1" s="19"/>
      <c r="E1" s="19"/>
      <c r="F1" s="106" t="s">
        <v>62</v>
      </c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9" t="s">
        <v>32</v>
      </c>
      <c r="AD1" s="109" t="s">
        <v>31</v>
      </c>
      <c r="AE1" s="109" t="s">
        <v>33</v>
      </c>
      <c r="AF1" s="110" t="s">
        <v>57</v>
      </c>
      <c r="AG1" s="111" t="s">
        <v>60</v>
      </c>
      <c r="AH1" s="108" t="s">
        <v>73</v>
      </c>
      <c r="AI1" s="108" t="s">
        <v>75</v>
      </c>
      <c r="AJ1" s="108" t="s">
        <v>128</v>
      </c>
      <c r="AK1" s="108" t="s">
        <v>74</v>
      </c>
      <c r="AL1" s="110" t="s">
        <v>58</v>
      </c>
      <c r="AM1" s="110" t="s">
        <v>81</v>
      </c>
    </row>
    <row r="2" spans="1:39" ht="117.75" customHeight="1" x14ac:dyDescent="0.25">
      <c r="A2" s="17" t="s">
        <v>0</v>
      </c>
      <c r="B2" s="17" t="s">
        <v>1</v>
      </c>
      <c r="C2" s="17" t="s">
        <v>2</v>
      </c>
      <c r="D2" s="47" t="s">
        <v>61</v>
      </c>
      <c r="E2" s="47" t="s">
        <v>60</v>
      </c>
      <c r="F2" s="10" t="s">
        <v>3</v>
      </c>
      <c r="G2" s="10" t="s">
        <v>112</v>
      </c>
      <c r="H2" s="10" t="s">
        <v>41</v>
      </c>
      <c r="I2" s="10" t="s">
        <v>23</v>
      </c>
      <c r="J2" s="10" t="s">
        <v>24</v>
      </c>
      <c r="K2" s="10" t="s">
        <v>36</v>
      </c>
      <c r="L2" s="10" t="s">
        <v>134</v>
      </c>
      <c r="M2" s="10" t="s">
        <v>35</v>
      </c>
      <c r="N2" s="10" t="s">
        <v>25</v>
      </c>
      <c r="O2" s="10" t="s">
        <v>26</v>
      </c>
      <c r="P2" s="10" t="s">
        <v>27</v>
      </c>
      <c r="Q2" s="10" t="s">
        <v>28</v>
      </c>
      <c r="R2" s="10" t="s">
        <v>137</v>
      </c>
      <c r="S2" s="10" t="s">
        <v>53</v>
      </c>
      <c r="T2" s="10" t="s">
        <v>54</v>
      </c>
      <c r="U2" s="10" t="s">
        <v>133</v>
      </c>
      <c r="V2" s="10" t="s">
        <v>56</v>
      </c>
      <c r="W2" s="10" t="s">
        <v>29</v>
      </c>
      <c r="X2" s="10" t="s">
        <v>37</v>
      </c>
      <c r="Y2" s="10" t="s">
        <v>30</v>
      </c>
      <c r="Z2" s="10" t="s">
        <v>92</v>
      </c>
      <c r="AA2" s="10" t="s">
        <v>50</v>
      </c>
      <c r="AB2" s="51" t="s">
        <v>55</v>
      </c>
      <c r="AC2" s="112"/>
      <c r="AD2" s="112"/>
      <c r="AE2" s="112"/>
      <c r="AF2" s="110"/>
      <c r="AG2" s="111"/>
      <c r="AH2" s="108"/>
      <c r="AI2" s="108"/>
      <c r="AJ2" s="108"/>
      <c r="AK2" s="109"/>
      <c r="AL2" s="110"/>
      <c r="AM2" s="110"/>
    </row>
    <row r="3" spans="1:39" ht="30" customHeight="1" x14ac:dyDescent="0.25">
      <c r="A3" s="18" t="s">
        <v>63</v>
      </c>
      <c r="B3" s="11" t="s">
        <v>4</v>
      </c>
      <c r="C3" s="11">
        <v>350</v>
      </c>
      <c r="D3" s="11">
        <f>SUM(C3*1.022)</f>
        <v>357.7</v>
      </c>
      <c r="E3" s="11">
        <v>375</v>
      </c>
      <c r="F3" s="75">
        <v>357.7</v>
      </c>
      <c r="G3" s="64"/>
      <c r="H3" s="64"/>
      <c r="I3" s="64"/>
      <c r="J3" s="64"/>
      <c r="K3" s="101"/>
      <c r="L3" s="64"/>
      <c r="M3" s="75">
        <v>551.9</v>
      </c>
      <c r="N3" s="64"/>
      <c r="O3" s="64"/>
      <c r="P3" s="64"/>
      <c r="Q3" s="64"/>
      <c r="R3" s="64"/>
      <c r="S3" s="64"/>
      <c r="T3" s="64"/>
      <c r="U3" s="68" t="s">
        <v>39</v>
      </c>
      <c r="V3" s="64"/>
      <c r="W3" s="64"/>
      <c r="X3" s="75" t="s">
        <v>39</v>
      </c>
      <c r="Y3" s="64"/>
      <c r="Z3" s="78">
        <v>347.5</v>
      </c>
      <c r="AA3" s="68" t="s">
        <v>39</v>
      </c>
      <c r="AB3" s="91"/>
      <c r="AC3" s="67">
        <f>AVERAGE(F3:AB3)</f>
        <v>419.0333333333333</v>
      </c>
      <c r="AD3" s="68">
        <f>MAX(F3:AC3)</f>
        <v>551.9</v>
      </c>
      <c r="AE3" s="68">
        <f>MIN(F3:AD3)</f>
        <v>347.5</v>
      </c>
      <c r="AF3" s="18" t="s">
        <v>63</v>
      </c>
      <c r="AG3" s="11">
        <v>375</v>
      </c>
      <c r="AH3" s="26" t="s">
        <v>38</v>
      </c>
      <c r="AI3" s="27">
        <f>SUM(AG3-AC3)</f>
        <v>-44.033333333333303</v>
      </c>
      <c r="AJ3" s="55" t="s">
        <v>42</v>
      </c>
      <c r="AK3" s="95"/>
      <c r="AL3" s="69">
        <f>SUM(AG3/AC3)</f>
        <v>0.89491687216609661</v>
      </c>
      <c r="AM3" s="70">
        <f>SUM(AG3/AD3)</f>
        <v>0.67947091864468201</v>
      </c>
    </row>
    <row r="4" spans="1:39" ht="30" customHeight="1" x14ac:dyDescent="0.25">
      <c r="A4" s="18" t="s">
        <v>63</v>
      </c>
      <c r="B4" s="11" t="s">
        <v>5</v>
      </c>
      <c r="C4" s="11">
        <v>450</v>
      </c>
      <c r="D4" s="11">
        <f t="shared" ref="D4:D29" si="0">SUM(C4*1.022)</f>
        <v>459.90000000000003</v>
      </c>
      <c r="E4" s="11">
        <v>480</v>
      </c>
      <c r="F4" s="68">
        <v>459.9</v>
      </c>
      <c r="G4" s="64"/>
      <c r="H4" s="64"/>
      <c r="I4" s="64"/>
      <c r="J4" s="64"/>
      <c r="K4" s="68">
        <v>1256</v>
      </c>
      <c r="L4" s="64"/>
      <c r="M4" s="68">
        <v>715.4</v>
      </c>
      <c r="N4" s="64"/>
      <c r="O4" s="64"/>
      <c r="P4" s="64"/>
      <c r="Q4" s="64"/>
      <c r="R4" s="64"/>
      <c r="S4" s="64"/>
      <c r="T4" s="66">
        <v>434.35</v>
      </c>
      <c r="U4" s="68" t="s">
        <v>39</v>
      </c>
      <c r="V4" s="64"/>
      <c r="W4" s="64"/>
      <c r="X4" s="68" t="s">
        <v>39</v>
      </c>
      <c r="Y4" s="64"/>
      <c r="Z4" s="64"/>
      <c r="AA4" s="68" t="s">
        <v>39</v>
      </c>
      <c r="AB4" s="93"/>
      <c r="AC4" s="67">
        <f t="shared" ref="AC4:AC8" si="1">AVERAGE(F4:AB4)</f>
        <v>716.41250000000002</v>
      </c>
      <c r="AD4" s="68">
        <f t="shared" ref="AD4:AD8" si="2">MAX(F4:AC4)</f>
        <v>1256</v>
      </c>
      <c r="AE4" s="68">
        <f t="shared" ref="AE4:AE8" si="3">MIN(F4:AD4)</f>
        <v>434.35</v>
      </c>
      <c r="AF4" s="18" t="s">
        <v>63</v>
      </c>
      <c r="AG4" s="11">
        <v>480</v>
      </c>
      <c r="AH4" s="26" t="s">
        <v>38</v>
      </c>
      <c r="AI4" s="27">
        <f t="shared" ref="AI4:AI36" si="4">SUM(AG4-AC4)</f>
        <v>-236.41250000000002</v>
      </c>
      <c r="AJ4" s="52" t="s">
        <v>42</v>
      </c>
      <c r="AK4" s="96"/>
      <c r="AL4" s="69">
        <f t="shared" ref="AL4:AL36" si="5">SUM(AG4/AC4)</f>
        <v>0.67000505993404635</v>
      </c>
      <c r="AM4" s="70">
        <f>SUM(AG4/AD4)</f>
        <v>0.38216560509554143</v>
      </c>
    </row>
    <row r="5" spans="1:39" ht="30" customHeight="1" x14ac:dyDescent="0.25">
      <c r="A5" s="18" t="s">
        <v>63</v>
      </c>
      <c r="B5" s="11" t="s">
        <v>6</v>
      </c>
      <c r="C5" s="11">
        <v>15</v>
      </c>
      <c r="D5" s="11">
        <f t="shared" si="0"/>
        <v>15.33</v>
      </c>
      <c r="E5" s="11">
        <v>16</v>
      </c>
      <c r="F5" s="68">
        <v>15.35</v>
      </c>
      <c r="G5" s="64"/>
      <c r="H5" s="64"/>
      <c r="I5" s="64"/>
      <c r="J5" s="64"/>
      <c r="K5" s="68">
        <v>38</v>
      </c>
      <c r="L5" s="64"/>
      <c r="M5" s="68">
        <v>24</v>
      </c>
      <c r="N5" s="64"/>
      <c r="O5" s="64"/>
      <c r="P5" s="64"/>
      <c r="Q5" s="64"/>
      <c r="R5" s="64"/>
      <c r="S5" s="64"/>
      <c r="T5" s="66">
        <v>16.350000000000001</v>
      </c>
      <c r="U5" s="68">
        <v>16.350000000000001</v>
      </c>
      <c r="V5" s="64"/>
      <c r="W5" s="64"/>
      <c r="X5" s="78">
        <v>10.199999999999999</v>
      </c>
      <c r="Y5" s="64"/>
      <c r="Z5" s="78">
        <v>21.85</v>
      </c>
      <c r="AA5" s="78">
        <v>8.9</v>
      </c>
      <c r="AB5" s="93"/>
      <c r="AC5" s="67">
        <f t="shared" si="1"/>
        <v>18.875</v>
      </c>
      <c r="AD5" s="68">
        <f t="shared" si="2"/>
        <v>38</v>
      </c>
      <c r="AE5" s="68">
        <f t="shared" si="3"/>
        <v>8.9</v>
      </c>
      <c r="AF5" s="18" t="s">
        <v>63</v>
      </c>
      <c r="AG5" s="11">
        <v>16</v>
      </c>
      <c r="AH5" s="26" t="s">
        <v>38</v>
      </c>
      <c r="AI5" s="27">
        <f t="shared" si="4"/>
        <v>-2.875</v>
      </c>
      <c r="AJ5" s="52" t="s">
        <v>43</v>
      </c>
      <c r="AK5" s="97"/>
      <c r="AL5" s="69">
        <f t="shared" si="5"/>
        <v>0.84768211920529801</v>
      </c>
      <c r="AM5" s="70">
        <f t="shared" ref="AM5:AM36" si="6">SUM(AG5/AD5)</f>
        <v>0.42105263157894735</v>
      </c>
    </row>
    <row r="6" spans="1:39" ht="30" customHeight="1" x14ac:dyDescent="0.25">
      <c r="A6" s="18" t="s">
        <v>63</v>
      </c>
      <c r="B6" s="11" t="s">
        <v>7</v>
      </c>
      <c r="C6" s="11">
        <v>12</v>
      </c>
      <c r="D6" s="11">
        <f t="shared" si="0"/>
        <v>12.263999999999999</v>
      </c>
      <c r="E6" s="11">
        <v>12.8</v>
      </c>
      <c r="F6" s="68">
        <v>12.25</v>
      </c>
      <c r="G6" s="64"/>
      <c r="H6" s="64"/>
      <c r="I6" s="64"/>
      <c r="J6" s="64"/>
      <c r="K6" s="68">
        <v>30</v>
      </c>
      <c r="L6" s="64"/>
      <c r="M6" s="68">
        <v>16.350000000000001</v>
      </c>
      <c r="N6" s="64"/>
      <c r="O6" s="64"/>
      <c r="P6" s="64"/>
      <c r="Q6" s="64"/>
      <c r="R6" s="64"/>
      <c r="S6" s="64"/>
      <c r="T6" s="66">
        <v>9.1999999999999993</v>
      </c>
      <c r="U6" s="68">
        <v>9.1999999999999993</v>
      </c>
      <c r="V6" s="64"/>
      <c r="W6" s="64"/>
      <c r="X6" s="78">
        <v>7.65</v>
      </c>
      <c r="Y6" s="64"/>
      <c r="Z6" s="78">
        <v>10.95</v>
      </c>
      <c r="AA6" s="78">
        <v>4.7</v>
      </c>
      <c r="AB6" s="94"/>
      <c r="AC6" s="67">
        <f t="shared" si="1"/>
        <v>12.537500000000001</v>
      </c>
      <c r="AD6" s="68">
        <f t="shared" si="2"/>
        <v>30</v>
      </c>
      <c r="AE6" s="68">
        <f t="shared" si="3"/>
        <v>4.7</v>
      </c>
      <c r="AF6" s="18" t="s">
        <v>63</v>
      </c>
      <c r="AG6" s="11">
        <v>12.8</v>
      </c>
      <c r="AH6" s="15" t="s">
        <v>40</v>
      </c>
      <c r="AI6" s="28">
        <f t="shared" si="4"/>
        <v>0.26249999999999929</v>
      </c>
      <c r="AJ6" s="14"/>
      <c r="AK6" s="92" t="s">
        <v>43</v>
      </c>
      <c r="AL6" s="70">
        <f t="shared" si="5"/>
        <v>1.0209371884346958</v>
      </c>
      <c r="AM6" s="70">
        <f t="shared" si="6"/>
        <v>0.42666666666666669</v>
      </c>
    </row>
    <row r="7" spans="1:39" ht="30" customHeight="1" x14ac:dyDescent="0.25">
      <c r="A7" s="18" t="s">
        <v>64</v>
      </c>
      <c r="B7" s="11" t="s">
        <v>8</v>
      </c>
      <c r="C7" s="11">
        <v>3.9</v>
      </c>
      <c r="D7" s="16">
        <f t="shared" si="0"/>
        <v>3.9857999999999998</v>
      </c>
      <c r="E7" s="11">
        <v>4.2</v>
      </c>
      <c r="F7" s="91"/>
      <c r="G7" s="78">
        <v>4</v>
      </c>
      <c r="H7" s="78">
        <v>4</v>
      </c>
      <c r="I7" s="67">
        <v>4.5</v>
      </c>
      <c r="J7" s="68">
        <v>4.5</v>
      </c>
      <c r="K7" s="64"/>
      <c r="L7" s="68">
        <v>6.2</v>
      </c>
      <c r="M7" s="64"/>
      <c r="N7" s="68">
        <v>5.4</v>
      </c>
      <c r="O7" s="67">
        <v>5.2</v>
      </c>
      <c r="P7" s="67">
        <v>4</v>
      </c>
      <c r="Q7" s="68">
        <v>5</v>
      </c>
      <c r="R7" s="68">
        <v>4.7</v>
      </c>
      <c r="S7" s="68">
        <v>4.7</v>
      </c>
      <c r="T7" s="64"/>
      <c r="U7" s="64"/>
      <c r="V7" s="64"/>
      <c r="W7" s="68">
        <v>4.75</v>
      </c>
      <c r="X7" s="64"/>
      <c r="Y7" s="68">
        <v>5.4</v>
      </c>
      <c r="Z7" s="78">
        <v>4.2</v>
      </c>
      <c r="AA7" s="64"/>
      <c r="AB7" s="68">
        <v>5.5</v>
      </c>
      <c r="AC7" s="67">
        <f t="shared" si="1"/>
        <v>4.8033333333333337</v>
      </c>
      <c r="AD7" s="68">
        <f t="shared" si="2"/>
        <v>6.2</v>
      </c>
      <c r="AE7" s="68">
        <f t="shared" si="3"/>
        <v>4</v>
      </c>
      <c r="AF7" s="18" t="s">
        <v>64</v>
      </c>
      <c r="AG7" s="11">
        <v>4.2</v>
      </c>
      <c r="AH7" s="26" t="s">
        <v>38</v>
      </c>
      <c r="AI7" s="27">
        <f t="shared" si="4"/>
        <v>-0.6033333333333335</v>
      </c>
      <c r="AJ7" s="57" t="s">
        <v>131</v>
      </c>
      <c r="AK7" s="95"/>
      <c r="AL7" s="69">
        <f t="shared" si="5"/>
        <v>0.87439278278972932</v>
      </c>
      <c r="AM7" s="70">
        <f t="shared" si="6"/>
        <v>0.67741935483870974</v>
      </c>
    </row>
    <row r="8" spans="1:39" s="50" customFormat="1" ht="30" customHeight="1" x14ac:dyDescent="0.25">
      <c r="A8" s="18" t="s">
        <v>64</v>
      </c>
      <c r="B8" s="11" t="s">
        <v>9</v>
      </c>
      <c r="C8" s="11">
        <v>2.35</v>
      </c>
      <c r="D8" s="16">
        <f t="shared" si="0"/>
        <v>2.4016999999999999</v>
      </c>
      <c r="E8" s="77">
        <v>2.4</v>
      </c>
      <c r="F8" s="93"/>
      <c r="G8" s="78">
        <v>2.4</v>
      </c>
      <c r="H8" s="78">
        <v>2.4</v>
      </c>
      <c r="I8" s="67">
        <v>2.35</v>
      </c>
      <c r="J8" s="68">
        <v>2.35</v>
      </c>
      <c r="K8" s="64"/>
      <c r="L8" s="68">
        <v>3.4</v>
      </c>
      <c r="M8" s="64"/>
      <c r="N8" s="68">
        <v>3.4</v>
      </c>
      <c r="O8" s="67">
        <v>3.1</v>
      </c>
      <c r="P8" s="63">
        <v>2.25</v>
      </c>
      <c r="Q8" s="68">
        <v>3.2</v>
      </c>
      <c r="R8" s="68">
        <v>4.7</v>
      </c>
      <c r="S8" s="68">
        <v>2</v>
      </c>
      <c r="T8" s="64"/>
      <c r="U8" s="64"/>
      <c r="V8" s="64"/>
      <c r="W8" s="68">
        <v>2.2000000000000002</v>
      </c>
      <c r="X8" s="64"/>
      <c r="Y8" s="68">
        <v>3.2</v>
      </c>
      <c r="Z8" s="78">
        <v>2.1</v>
      </c>
      <c r="AA8" s="64"/>
      <c r="AB8" s="68">
        <v>2.75</v>
      </c>
      <c r="AC8" s="67">
        <f t="shared" si="1"/>
        <v>2.7866666666666671</v>
      </c>
      <c r="AD8" s="68">
        <f t="shared" si="2"/>
        <v>4.7</v>
      </c>
      <c r="AE8" s="68">
        <f t="shared" si="3"/>
        <v>2</v>
      </c>
      <c r="AF8" s="18" t="s">
        <v>64</v>
      </c>
      <c r="AG8" s="77">
        <v>2.4</v>
      </c>
      <c r="AH8" s="26" t="s">
        <v>38</v>
      </c>
      <c r="AI8" s="27">
        <f t="shared" si="4"/>
        <v>-0.38666666666666716</v>
      </c>
      <c r="AJ8" s="57" t="s">
        <v>46</v>
      </c>
      <c r="AK8" s="96"/>
      <c r="AL8" s="69">
        <f>SUM(AG8/AC8)</f>
        <v>0.86124401913875581</v>
      </c>
      <c r="AM8" s="70">
        <f t="shared" si="6"/>
        <v>0.51063829787234039</v>
      </c>
    </row>
    <row r="9" spans="1:39" ht="30" customHeight="1" x14ac:dyDescent="0.25">
      <c r="A9" s="18" t="s">
        <v>64</v>
      </c>
      <c r="B9" s="11" t="s">
        <v>113</v>
      </c>
      <c r="C9" s="11">
        <v>2.35</v>
      </c>
      <c r="D9" s="16">
        <f t="shared" si="0"/>
        <v>2.4016999999999999</v>
      </c>
      <c r="E9" s="11">
        <v>2.75</v>
      </c>
      <c r="F9" s="93"/>
      <c r="G9" s="78">
        <v>2.4</v>
      </c>
      <c r="H9" s="78">
        <v>2.4</v>
      </c>
      <c r="I9" s="67">
        <v>2.35</v>
      </c>
      <c r="J9" s="68">
        <v>2.35</v>
      </c>
      <c r="K9" s="64"/>
      <c r="L9" s="68">
        <v>4.7</v>
      </c>
      <c r="M9" s="64"/>
      <c r="N9" s="68">
        <v>4.7</v>
      </c>
      <c r="O9" s="67" t="s">
        <v>39</v>
      </c>
      <c r="P9" s="63">
        <v>4</v>
      </c>
      <c r="Q9" s="68">
        <v>2.85</v>
      </c>
      <c r="R9" s="64"/>
      <c r="S9" s="68">
        <v>2.5499999999999998</v>
      </c>
      <c r="T9" s="64"/>
      <c r="U9" s="64"/>
      <c r="V9" s="64"/>
      <c r="W9" s="65"/>
      <c r="X9" s="64"/>
      <c r="Y9" s="68">
        <v>3.2</v>
      </c>
      <c r="Z9" s="78">
        <v>2.1</v>
      </c>
      <c r="AA9" s="64"/>
      <c r="AB9" s="68">
        <v>2.75</v>
      </c>
      <c r="AC9" s="67">
        <f>AVERAGE(F9:AB9)</f>
        <v>3.0291666666666668</v>
      </c>
      <c r="AD9" s="68">
        <f>MAX(F9:AC9)</f>
        <v>4.7</v>
      </c>
      <c r="AE9" s="68">
        <f>MIN(F9:AD9)</f>
        <v>2.1</v>
      </c>
      <c r="AF9" s="18" t="s">
        <v>64</v>
      </c>
      <c r="AG9" s="11">
        <v>2.75</v>
      </c>
      <c r="AH9" s="26" t="s">
        <v>38</v>
      </c>
      <c r="AI9" s="27">
        <f t="shared" si="4"/>
        <v>-0.27916666666666679</v>
      </c>
      <c r="AJ9" s="57" t="s">
        <v>130</v>
      </c>
      <c r="AK9" s="96"/>
      <c r="AL9" s="69">
        <f t="shared" si="5"/>
        <v>0.90784044016506182</v>
      </c>
      <c r="AM9" s="70">
        <f t="shared" si="6"/>
        <v>0.58510638297872342</v>
      </c>
    </row>
    <row r="10" spans="1:39" ht="30" customHeight="1" x14ac:dyDescent="0.25">
      <c r="A10" s="18" t="s">
        <v>65</v>
      </c>
      <c r="B10" s="11" t="s">
        <v>10</v>
      </c>
      <c r="C10" s="11">
        <v>7.6</v>
      </c>
      <c r="D10" s="16">
        <f t="shared" si="0"/>
        <v>7.7671999999999999</v>
      </c>
      <c r="E10" s="11">
        <v>8</v>
      </c>
      <c r="F10" s="93"/>
      <c r="G10" s="78">
        <v>7.8</v>
      </c>
      <c r="H10" s="78">
        <v>6.1</v>
      </c>
      <c r="I10" s="67">
        <v>8.85</v>
      </c>
      <c r="J10" s="68">
        <v>8.85</v>
      </c>
      <c r="K10" s="64"/>
      <c r="L10" s="68">
        <v>10.199999999999999</v>
      </c>
      <c r="M10" s="64"/>
      <c r="N10" s="75">
        <v>8</v>
      </c>
      <c r="O10" s="71">
        <v>8.6999999999999993</v>
      </c>
      <c r="P10" s="64"/>
      <c r="Q10" s="75">
        <v>7.55</v>
      </c>
      <c r="R10" s="68">
        <v>8.4</v>
      </c>
      <c r="S10" s="68">
        <v>8.4</v>
      </c>
      <c r="T10" s="64"/>
      <c r="U10" s="64"/>
      <c r="V10" s="68">
        <v>8.6999999999999993</v>
      </c>
      <c r="W10" s="66">
        <v>8.4</v>
      </c>
      <c r="X10" s="64"/>
      <c r="Y10" s="68">
        <v>14.35</v>
      </c>
      <c r="Z10" s="78">
        <v>10.75</v>
      </c>
      <c r="AA10" s="64"/>
      <c r="AB10" s="68">
        <v>11.75</v>
      </c>
      <c r="AC10" s="67">
        <f t="shared" ref="AC10:AC12" si="7">AVERAGE(F10:AB10)</f>
        <v>9.120000000000001</v>
      </c>
      <c r="AD10" s="68">
        <f t="shared" ref="AD10:AD12" si="8">MAX(F10:AC10)</f>
        <v>14.35</v>
      </c>
      <c r="AE10" s="68">
        <f t="shared" ref="AE10:AE12" si="9">MIN(F10:AD10)</f>
        <v>6.1</v>
      </c>
      <c r="AF10" s="18" t="s">
        <v>65</v>
      </c>
      <c r="AG10" s="11">
        <v>8</v>
      </c>
      <c r="AH10" s="26" t="s">
        <v>38</v>
      </c>
      <c r="AI10" s="27">
        <f t="shared" si="4"/>
        <v>-1.120000000000001</v>
      </c>
      <c r="AJ10" s="57" t="s">
        <v>43</v>
      </c>
      <c r="AK10" s="96"/>
      <c r="AL10" s="69">
        <f t="shared" si="5"/>
        <v>0.8771929824561403</v>
      </c>
      <c r="AM10" s="70">
        <f t="shared" si="6"/>
        <v>0.55749128919860624</v>
      </c>
    </row>
    <row r="11" spans="1:39" s="50" customFormat="1" ht="30" customHeight="1" x14ac:dyDescent="0.25">
      <c r="A11" s="18" t="s">
        <v>66</v>
      </c>
      <c r="B11" s="11" t="s">
        <v>11</v>
      </c>
      <c r="C11" s="11">
        <v>3.7</v>
      </c>
      <c r="D11" s="16">
        <f t="shared" si="0"/>
        <v>3.7814000000000001</v>
      </c>
      <c r="E11" s="11">
        <v>3.8</v>
      </c>
      <c r="F11" s="93"/>
      <c r="G11" s="78">
        <v>3.8</v>
      </c>
      <c r="H11" s="78">
        <v>3.8</v>
      </c>
      <c r="I11" s="67">
        <v>3.2</v>
      </c>
      <c r="J11" s="68">
        <v>3.2</v>
      </c>
      <c r="K11" s="64"/>
      <c r="L11" s="68">
        <v>6.55</v>
      </c>
      <c r="M11" s="64"/>
      <c r="N11" s="68">
        <v>3.7</v>
      </c>
      <c r="O11" s="67">
        <v>5.0999999999999996</v>
      </c>
      <c r="P11" s="64"/>
      <c r="Q11" s="68">
        <v>5.5</v>
      </c>
      <c r="R11" s="64"/>
      <c r="S11" s="68" t="s">
        <v>39</v>
      </c>
      <c r="T11" s="64"/>
      <c r="U11" s="64"/>
      <c r="V11" s="68" t="s">
        <v>39</v>
      </c>
      <c r="W11" s="66">
        <v>4.3</v>
      </c>
      <c r="X11" s="64"/>
      <c r="Y11" s="68">
        <v>9</v>
      </c>
      <c r="Z11" s="78">
        <v>5.35</v>
      </c>
      <c r="AA11" s="64"/>
      <c r="AB11" s="68">
        <v>5.9</v>
      </c>
      <c r="AC11" s="67">
        <f t="shared" si="7"/>
        <v>4.95</v>
      </c>
      <c r="AD11" s="68">
        <f t="shared" si="8"/>
        <v>9</v>
      </c>
      <c r="AE11" s="68">
        <f t="shared" si="9"/>
        <v>3.2</v>
      </c>
      <c r="AF11" s="18" t="s">
        <v>65</v>
      </c>
      <c r="AG11" s="11">
        <v>3.8</v>
      </c>
      <c r="AH11" s="26" t="s">
        <v>38</v>
      </c>
      <c r="AI11" s="27">
        <f t="shared" si="4"/>
        <v>-1.1500000000000004</v>
      </c>
      <c r="AJ11" s="57" t="s">
        <v>44</v>
      </c>
      <c r="AK11" s="97"/>
      <c r="AL11" s="69">
        <f t="shared" si="5"/>
        <v>0.76767676767676762</v>
      </c>
      <c r="AM11" s="70">
        <f t="shared" si="6"/>
        <v>0.42222222222222222</v>
      </c>
    </row>
    <row r="12" spans="1:39" s="50" customFormat="1" ht="30" customHeight="1" x14ac:dyDescent="0.25">
      <c r="A12" s="18" t="s">
        <v>65</v>
      </c>
      <c r="B12" s="11" t="s">
        <v>14</v>
      </c>
      <c r="C12" s="11">
        <v>6.6</v>
      </c>
      <c r="D12" s="16">
        <f t="shared" si="0"/>
        <v>6.7451999999999996</v>
      </c>
      <c r="E12" s="11">
        <v>7.05</v>
      </c>
      <c r="F12" s="93"/>
      <c r="G12" s="78">
        <v>6.75</v>
      </c>
      <c r="H12" s="78">
        <v>5.05</v>
      </c>
      <c r="I12" s="67">
        <v>5.3</v>
      </c>
      <c r="J12" s="68">
        <v>5.3</v>
      </c>
      <c r="K12" s="64"/>
      <c r="L12" s="68">
        <v>8.1999999999999993</v>
      </c>
      <c r="M12" s="64"/>
      <c r="N12" s="68">
        <v>3.85</v>
      </c>
      <c r="O12" s="64"/>
      <c r="P12" s="64"/>
      <c r="Q12" s="68">
        <v>3.4</v>
      </c>
      <c r="R12" s="68">
        <v>4.8</v>
      </c>
      <c r="S12" s="68">
        <v>4.8</v>
      </c>
      <c r="T12" s="64"/>
      <c r="U12" s="64"/>
      <c r="V12" s="66">
        <v>4.8</v>
      </c>
      <c r="W12" s="68">
        <v>5.0999999999999996</v>
      </c>
      <c r="X12" s="64"/>
      <c r="Y12" s="68">
        <v>6.95</v>
      </c>
      <c r="Z12" s="78">
        <v>5.35</v>
      </c>
      <c r="AA12" s="64"/>
      <c r="AB12" s="68">
        <v>5.9</v>
      </c>
      <c r="AC12" s="67">
        <f t="shared" si="7"/>
        <v>5.3964285714285714</v>
      </c>
      <c r="AD12" s="68">
        <f t="shared" si="8"/>
        <v>8.1999999999999993</v>
      </c>
      <c r="AE12" s="68">
        <f t="shared" si="9"/>
        <v>3.4</v>
      </c>
      <c r="AF12" s="18" t="s">
        <v>65</v>
      </c>
      <c r="AG12" s="11">
        <v>7.05</v>
      </c>
      <c r="AH12" s="15" t="s">
        <v>40</v>
      </c>
      <c r="AI12" s="28">
        <f t="shared" si="4"/>
        <v>1.6535714285714285</v>
      </c>
      <c r="AJ12" s="14"/>
      <c r="AK12" s="92" t="s">
        <v>77</v>
      </c>
      <c r="AL12" s="70">
        <f t="shared" si="5"/>
        <v>1.3064195896757114</v>
      </c>
      <c r="AM12" s="70">
        <f t="shared" si="6"/>
        <v>0.85975609756097571</v>
      </c>
    </row>
    <row r="13" spans="1:39" s="61" customFormat="1" ht="30" customHeight="1" x14ac:dyDescent="0.25">
      <c r="A13" s="57" t="s">
        <v>65</v>
      </c>
      <c r="B13" s="58" t="s">
        <v>12</v>
      </c>
      <c r="C13" s="58">
        <v>6.4</v>
      </c>
      <c r="D13" s="58">
        <f t="shared" si="0"/>
        <v>6.5408000000000008</v>
      </c>
      <c r="E13" s="58">
        <v>6.8</v>
      </c>
      <c r="F13" s="93"/>
      <c r="G13" s="83">
        <v>6.55</v>
      </c>
      <c r="H13" s="83">
        <v>6.15</v>
      </c>
      <c r="I13" s="82">
        <v>6.8</v>
      </c>
      <c r="J13" s="83">
        <v>6.8</v>
      </c>
      <c r="K13" s="64"/>
      <c r="L13" s="83">
        <v>9.4</v>
      </c>
      <c r="M13" s="64"/>
      <c r="N13" s="84">
        <v>8</v>
      </c>
      <c r="O13" s="83">
        <v>8.1999999999999993</v>
      </c>
      <c r="P13" s="64"/>
      <c r="Q13" s="83">
        <v>7.9</v>
      </c>
      <c r="R13" s="83">
        <v>7.55</v>
      </c>
      <c r="S13" s="83">
        <v>7.55</v>
      </c>
      <c r="T13" s="64"/>
      <c r="U13" s="64"/>
      <c r="V13" s="84">
        <v>7.55</v>
      </c>
      <c r="W13" s="83">
        <v>7.55</v>
      </c>
      <c r="X13" s="64"/>
      <c r="Y13" s="83">
        <v>8.9</v>
      </c>
      <c r="Z13" s="83">
        <v>6.45</v>
      </c>
      <c r="AA13" s="64"/>
      <c r="AB13" s="83">
        <v>7.9</v>
      </c>
      <c r="AC13" s="82">
        <f>AVERAGE(F13:AB13)</f>
        <v>7.5500000000000007</v>
      </c>
      <c r="AD13" s="83">
        <f>MAX(F13:AC13)</f>
        <v>9.4</v>
      </c>
      <c r="AE13" s="83">
        <f>MIN(F13:AD13)</f>
        <v>6.15</v>
      </c>
      <c r="AF13" s="57" t="s">
        <v>65</v>
      </c>
      <c r="AG13" s="58">
        <v>6.8</v>
      </c>
      <c r="AH13" s="59" t="s">
        <v>38</v>
      </c>
      <c r="AI13" s="60">
        <f t="shared" si="4"/>
        <v>-0.75000000000000089</v>
      </c>
      <c r="AJ13" s="89" t="s">
        <v>127</v>
      </c>
      <c r="AK13" s="95"/>
      <c r="AL13" s="90">
        <f t="shared" si="5"/>
        <v>0.90066225165562908</v>
      </c>
      <c r="AM13" s="85">
        <f t="shared" si="6"/>
        <v>0.72340425531914887</v>
      </c>
    </row>
    <row r="14" spans="1:39" s="61" customFormat="1" ht="30" customHeight="1" x14ac:dyDescent="0.25">
      <c r="A14" s="57" t="s">
        <v>65</v>
      </c>
      <c r="B14" s="58" t="s">
        <v>13</v>
      </c>
      <c r="C14" s="58">
        <v>7.65</v>
      </c>
      <c r="D14" s="58">
        <f t="shared" si="0"/>
        <v>7.8183000000000007</v>
      </c>
      <c r="E14" s="58">
        <v>8</v>
      </c>
      <c r="F14" s="93"/>
      <c r="G14" s="83">
        <v>7.8</v>
      </c>
      <c r="H14" s="83">
        <v>7.15</v>
      </c>
      <c r="I14" s="82">
        <v>6.8</v>
      </c>
      <c r="J14" s="83">
        <v>6.8</v>
      </c>
      <c r="K14" s="64"/>
      <c r="L14" s="83">
        <v>13</v>
      </c>
      <c r="M14" s="64"/>
      <c r="N14" s="84">
        <v>8</v>
      </c>
      <c r="O14" s="83">
        <v>9.1999999999999993</v>
      </c>
      <c r="P14" s="64"/>
      <c r="Q14" s="64"/>
      <c r="R14" s="83">
        <v>7.55</v>
      </c>
      <c r="S14" s="83" t="s">
        <v>39</v>
      </c>
      <c r="T14" s="64"/>
      <c r="U14" s="64"/>
      <c r="V14" s="84" t="s">
        <v>39</v>
      </c>
      <c r="W14" s="83" t="s">
        <v>39</v>
      </c>
      <c r="X14" s="64"/>
      <c r="Y14" s="83">
        <v>11.15</v>
      </c>
      <c r="Z14" s="64"/>
      <c r="AA14" s="64"/>
      <c r="AB14" s="64"/>
      <c r="AC14" s="83">
        <f t="shared" ref="AC14:AC26" si="10">AVERAGE(F14:AB14)</f>
        <v>8.6055555555555561</v>
      </c>
      <c r="AD14" s="83">
        <f t="shared" ref="AD14:AD26" si="11">MAX(F14:AC14)</f>
        <v>13</v>
      </c>
      <c r="AE14" s="83">
        <f t="shared" ref="AE14:AE26" si="12">MIN(F14:AD14)</f>
        <v>6.8</v>
      </c>
      <c r="AF14" s="57" t="s">
        <v>65</v>
      </c>
      <c r="AG14" s="58">
        <v>8</v>
      </c>
      <c r="AH14" s="59" t="s">
        <v>38</v>
      </c>
      <c r="AI14" s="60">
        <f t="shared" si="4"/>
        <v>-0.60555555555555607</v>
      </c>
      <c r="AJ14" s="89" t="s">
        <v>132</v>
      </c>
      <c r="AK14" s="96"/>
      <c r="AL14" s="90">
        <f t="shared" si="5"/>
        <v>0.92963202065848927</v>
      </c>
      <c r="AM14" s="85">
        <f t="shared" si="6"/>
        <v>0.61538461538461542</v>
      </c>
    </row>
    <row r="15" spans="1:39" s="61" customFormat="1" ht="30" customHeight="1" x14ac:dyDescent="0.25">
      <c r="A15" s="57" t="s">
        <v>65</v>
      </c>
      <c r="B15" s="58" t="s">
        <v>22</v>
      </c>
      <c r="C15" s="58">
        <v>6.65</v>
      </c>
      <c r="D15" s="58">
        <f t="shared" si="0"/>
        <v>6.7963000000000005</v>
      </c>
      <c r="E15" s="58">
        <v>7.1</v>
      </c>
      <c r="F15" s="93"/>
      <c r="G15" s="82">
        <v>6.8</v>
      </c>
      <c r="H15" s="83">
        <v>6.15</v>
      </c>
      <c r="I15" s="64"/>
      <c r="J15" s="64"/>
      <c r="K15" s="64"/>
      <c r="L15" s="64"/>
      <c r="M15" s="64"/>
      <c r="N15" s="64"/>
      <c r="O15" s="83">
        <v>8.3000000000000007</v>
      </c>
      <c r="P15" s="64"/>
      <c r="Q15" s="64"/>
      <c r="R15" s="83">
        <v>5.95</v>
      </c>
      <c r="S15" s="83" t="s">
        <v>39</v>
      </c>
      <c r="T15" s="64"/>
      <c r="U15" s="64"/>
      <c r="V15" s="84" t="s">
        <v>39</v>
      </c>
      <c r="W15" s="83" t="s">
        <v>39</v>
      </c>
      <c r="X15" s="64"/>
      <c r="Y15" s="64"/>
      <c r="Z15" s="64"/>
      <c r="AA15" s="64"/>
      <c r="AB15" s="64"/>
      <c r="AC15" s="83">
        <f t="shared" si="10"/>
        <v>6.8</v>
      </c>
      <c r="AD15" s="83">
        <f t="shared" si="11"/>
        <v>8.3000000000000007</v>
      </c>
      <c r="AE15" s="83">
        <f t="shared" si="12"/>
        <v>5.95</v>
      </c>
      <c r="AF15" s="57" t="s">
        <v>65</v>
      </c>
      <c r="AG15" s="58">
        <v>7.1</v>
      </c>
      <c r="AH15" s="86" t="s">
        <v>40</v>
      </c>
      <c r="AI15" s="60">
        <f t="shared" si="4"/>
        <v>0.29999999999999982</v>
      </c>
      <c r="AJ15" s="96"/>
      <c r="AK15" s="98" t="s">
        <v>42</v>
      </c>
      <c r="AL15" s="90">
        <f>SUM(AG15/AC15)</f>
        <v>1.0441176470588236</v>
      </c>
      <c r="AM15" s="85">
        <f t="shared" si="6"/>
        <v>0.85542168674698782</v>
      </c>
    </row>
    <row r="16" spans="1:39" ht="30" customHeight="1" x14ac:dyDescent="0.25">
      <c r="A16" s="18" t="s">
        <v>66</v>
      </c>
      <c r="B16" s="11" t="s">
        <v>15</v>
      </c>
      <c r="C16" s="11">
        <v>11</v>
      </c>
      <c r="D16" s="16">
        <f t="shared" si="0"/>
        <v>11.242000000000001</v>
      </c>
      <c r="E16" s="11">
        <v>11.6</v>
      </c>
      <c r="F16" s="93"/>
      <c r="G16" s="74">
        <v>11.25</v>
      </c>
      <c r="H16" s="73">
        <v>10.199999999999999</v>
      </c>
      <c r="I16" s="68">
        <v>12.4</v>
      </c>
      <c r="J16" s="68">
        <v>15.45</v>
      </c>
      <c r="K16" s="64"/>
      <c r="L16" s="68">
        <v>16.45</v>
      </c>
      <c r="M16" s="64"/>
      <c r="N16" s="66">
        <v>14.1</v>
      </c>
      <c r="O16" s="68">
        <v>12.25</v>
      </c>
      <c r="P16" s="64"/>
      <c r="Q16" s="68">
        <v>12.25</v>
      </c>
      <c r="R16" s="68">
        <v>12.25</v>
      </c>
      <c r="S16" s="64"/>
      <c r="T16" s="64"/>
      <c r="U16" s="64"/>
      <c r="V16" s="66">
        <v>11.6</v>
      </c>
      <c r="W16" s="68">
        <v>12.25</v>
      </c>
      <c r="X16" s="64"/>
      <c r="Y16" s="68">
        <v>17.7</v>
      </c>
      <c r="Z16" s="74">
        <v>11.75</v>
      </c>
      <c r="AA16" s="64"/>
      <c r="AB16" s="68">
        <v>15.75</v>
      </c>
      <c r="AC16" s="67">
        <f t="shared" si="10"/>
        <v>13.260714285714284</v>
      </c>
      <c r="AD16" s="68">
        <f t="shared" si="11"/>
        <v>17.7</v>
      </c>
      <c r="AE16" s="68">
        <f t="shared" si="12"/>
        <v>10.199999999999999</v>
      </c>
      <c r="AF16" s="18" t="s">
        <v>66</v>
      </c>
      <c r="AG16" s="11">
        <v>11.6</v>
      </c>
      <c r="AH16" s="26" t="s">
        <v>38</v>
      </c>
      <c r="AI16" s="27">
        <f t="shared" si="4"/>
        <v>-1.6607142857142847</v>
      </c>
      <c r="AJ16" s="52" t="s">
        <v>49</v>
      </c>
      <c r="AK16" s="96"/>
      <c r="AL16" s="69">
        <f t="shared" si="5"/>
        <v>0.874764341502828</v>
      </c>
      <c r="AM16" s="70">
        <f t="shared" si="6"/>
        <v>0.65536723163841804</v>
      </c>
    </row>
    <row r="17" spans="1:39" ht="30" customHeight="1" x14ac:dyDescent="0.25">
      <c r="A17" s="18" t="s">
        <v>65</v>
      </c>
      <c r="B17" s="11" t="s">
        <v>48</v>
      </c>
      <c r="C17" s="78">
        <v>44</v>
      </c>
      <c r="D17" s="16">
        <f t="shared" si="0"/>
        <v>44.968000000000004</v>
      </c>
      <c r="E17" s="78">
        <v>46.4</v>
      </c>
      <c r="F17" s="93"/>
      <c r="G17" s="78">
        <f>SUM(G16)*4</f>
        <v>45</v>
      </c>
      <c r="H17" s="64"/>
      <c r="I17" s="68">
        <f t="shared" ref="I17:AB17" si="13">SUM(I16)*4</f>
        <v>49.6</v>
      </c>
      <c r="J17" s="68">
        <f t="shared" si="13"/>
        <v>61.8</v>
      </c>
      <c r="K17" s="64"/>
      <c r="L17" s="68">
        <f t="shared" si="13"/>
        <v>65.8</v>
      </c>
      <c r="M17" s="64"/>
      <c r="N17" s="66">
        <f t="shared" si="13"/>
        <v>56.4</v>
      </c>
      <c r="O17" s="68">
        <f t="shared" si="13"/>
        <v>49</v>
      </c>
      <c r="P17" s="64"/>
      <c r="Q17" s="68">
        <v>51.1</v>
      </c>
      <c r="R17" s="68">
        <f t="shared" si="13"/>
        <v>49</v>
      </c>
      <c r="S17" s="64"/>
      <c r="T17" s="64"/>
      <c r="U17" s="64"/>
      <c r="V17" s="66">
        <f t="shared" si="13"/>
        <v>46.4</v>
      </c>
      <c r="W17" s="68">
        <f t="shared" si="13"/>
        <v>49</v>
      </c>
      <c r="X17" s="64"/>
      <c r="Y17" s="68">
        <v>68.849999999999994</v>
      </c>
      <c r="Z17" s="67">
        <v>63.45</v>
      </c>
      <c r="AA17" s="64"/>
      <c r="AB17" s="68">
        <f t="shared" si="13"/>
        <v>63</v>
      </c>
      <c r="AC17" s="67">
        <f>AVERAGE(F17:AB17)</f>
        <v>55.261538461538457</v>
      </c>
      <c r="AD17" s="68">
        <f t="shared" si="11"/>
        <v>68.849999999999994</v>
      </c>
      <c r="AE17" s="68">
        <f t="shared" si="12"/>
        <v>45</v>
      </c>
      <c r="AF17" s="18" t="s">
        <v>65</v>
      </c>
      <c r="AG17" s="78">
        <v>46.4</v>
      </c>
      <c r="AH17" s="26" t="s">
        <v>38</v>
      </c>
      <c r="AI17" s="27">
        <f t="shared" si="4"/>
        <v>-8.8615384615384585</v>
      </c>
      <c r="AJ17" s="52" t="s">
        <v>49</v>
      </c>
      <c r="AK17" s="96"/>
      <c r="AL17" s="69">
        <f>SUM(AG17/AC17)</f>
        <v>0.83964365256124729</v>
      </c>
      <c r="AM17" s="70">
        <f t="shared" si="6"/>
        <v>0.67392883079157595</v>
      </c>
    </row>
    <row r="18" spans="1:39" ht="30" customHeight="1" x14ac:dyDescent="0.25">
      <c r="A18" s="18" t="s">
        <v>65</v>
      </c>
      <c r="B18" s="11" t="s">
        <v>114</v>
      </c>
      <c r="C18" s="11">
        <v>3.6</v>
      </c>
      <c r="D18" s="16">
        <f t="shared" si="0"/>
        <v>3.6792000000000002</v>
      </c>
      <c r="E18" s="11">
        <v>3.7</v>
      </c>
      <c r="F18" s="93"/>
      <c r="G18" s="78">
        <v>3.7</v>
      </c>
      <c r="H18" s="64"/>
      <c r="I18" s="68">
        <v>2.85</v>
      </c>
      <c r="J18" s="68">
        <v>3.3</v>
      </c>
      <c r="K18" s="64"/>
      <c r="L18" s="64"/>
      <c r="M18" s="64"/>
      <c r="N18" s="68">
        <v>4.3</v>
      </c>
      <c r="O18" s="64"/>
      <c r="P18" s="64"/>
      <c r="Q18" s="64"/>
      <c r="R18" s="75">
        <v>5.4</v>
      </c>
      <c r="S18" s="64"/>
      <c r="T18" s="64"/>
      <c r="U18" s="64"/>
      <c r="V18" s="64"/>
      <c r="W18" s="68">
        <v>2.4</v>
      </c>
      <c r="X18" s="64"/>
      <c r="Y18" s="68">
        <v>4.5999999999999996</v>
      </c>
      <c r="Z18" s="64"/>
      <c r="AA18" s="64"/>
      <c r="AB18" s="68">
        <v>4.5</v>
      </c>
      <c r="AC18" s="67">
        <f t="shared" si="10"/>
        <v>3.8812500000000005</v>
      </c>
      <c r="AD18" s="68">
        <f t="shared" si="11"/>
        <v>5.4</v>
      </c>
      <c r="AE18" s="68">
        <f t="shared" si="12"/>
        <v>2.4</v>
      </c>
      <c r="AF18" s="18" t="s">
        <v>65</v>
      </c>
      <c r="AG18" s="11">
        <v>3.7</v>
      </c>
      <c r="AH18" s="26" t="s">
        <v>38</v>
      </c>
      <c r="AI18" s="27">
        <f t="shared" si="4"/>
        <v>-0.18125000000000036</v>
      </c>
      <c r="AJ18" s="52" t="s">
        <v>44</v>
      </c>
      <c r="AK18" s="97"/>
      <c r="AL18" s="69">
        <f t="shared" si="5"/>
        <v>0.9533011272141706</v>
      </c>
      <c r="AM18" s="70">
        <f t="shared" si="6"/>
        <v>0.68518518518518512</v>
      </c>
    </row>
    <row r="19" spans="1:39" s="50" customFormat="1" ht="30" customHeight="1" x14ac:dyDescent="0.25">
      <c r="A19" s="18" t="s">
        <v>65</v>
      </c>
      <c r="B19" s="11" t="s">
        <v>115</v>
      </c>
      <c r="C19" s="11">
        <v>6.6</v>
      </c>
      <c r="D19" s="11">
        <f t="shared" si="0"/>
        <v>6.7451999999999996</v>
      </c>
      <c r="E19" s="11">
        <v>6.75</v>
      </c>
      <c r="F19" s="93"/>
      <c r="G19" s="78">
        <v>6.75</v>
      </c>
      <c r="H19" s="64"/>
      <c r="I19" s="64"/>
      <c r="J19" s="101"/>
      <c r="K19" s="64"/>
      <c r="L19" s="64"/>
      <c r="M19" s="64"/>
      <c r="N19" s="68">
        <v>7.55</v>
      </c>
      <c r="O19" s="68">
        <v>4.4000000000000004</v>
      </c>
      <c r="P19" s="64"/>
      <c r="Q19" s="64"/>
      <c r="R19" s="64"/>
      <c r="S19" s="64"/>
      <c r="T19" s="64"/>
      <c r="U19" s="64"/>
      <c r="V19" s="64"/>
      <c r="W19" s="68">
        <v>4.6500000000000004</v>
      </c>
      <c r="X19" s="64"/>
      <c r="Y19" s="64"/>
      <c r="Z19" s="78">
        <v>4.7</v>
      </c>
      <c r="AA19" s="64"/>
      <c r="AB19" s="64"/>
      <c r="AC19" s="68">
        <f t="shared" si="10"/>
        <v>5.61</v>
      </c>
      <c r="AD19" s="68">
        <f t="shared" si="11"/>
        <v>7.55</v>
      </c>
      <c r="AE19" s="68">
        <f t="shared" si="12"/>
        <v>4.4000000000000004</v>
      </c>
      <c r="AF19" s="18" t="s">
        <v>65</v>
      </c>
      <c r="AG19" s="11">
        <v>6.75</v>
      </c>
      <c r="AH19" s="15" t="s">
        <v>40</v>
      </c>
      <c r="AI19" s="28">
        <f t="shared" si="4"/>
        <v>1.1399999999999997</v>
      </c>
      <c r="AJ19" s="14"/>
      <c r="AK19" s="56" t="s">
        <v>42</v>
      </c>
      <c r="AL19" s="70">
        <f t="shared" si="5"/>
        <v>1.2032085561497325</v>
      </c>
      <c r="AM19" s="70">
        <f t="shared" si="6"/>
        <v>0.89403973509933776</v>
      </c>
    </row>
    <row r="20" spans="1:39" ht="30" customHeight="1" x14ac:dyDescent="0.25">
      <c r="A20" s="18" t="s">
        <v>65</v>
      </c>
      <c r="B20" s="11" t="s">
        <v>16</v>
      </c>
      <c r="C20" s="11">
        <v>8.5</v>
      </c>
      <c r="D20" s="16">
        <f t="shared" si="0"/>
        <v>8.6869999999999994</v>
      </c>
      <c r="E20" s="11">
        <v>8.9499999999999993</v>
      </c>
      <c r="F20" s="93"/>
      <c r="G20" s="78">
        <v>8.6999999999999993</v>
      </c>
      <c r="H20" s="64"/>
      <c r="I20" s="64"/>
      <c r="J20" s="68">
        <v>12.6</v>
      </c>
      <c r="K20" s="64"/>
      <c r="L20" s="68">
        <v>14.3</v>
      </c>
      <c r="M20" s="64"/>
      <c r="N20" s="68">
        <v>12.05</v>
      </c>
      <c r="O20" s="68">
        <v>6.1</v>
      </c>
      <c r="P20" s="64"/>
      <c r="Q20" s="64"/>
      <c r="R20" s="64"/>
      <c r="S20" s="64"/>
      <c r="T20" s="64"/>
      <c r="U20" s="64"/>
      <c r="V20" s="64"/>
      <c r="W20" s="65"/>
      <c r="X20" s="64"/>
      <c r="Y20" s="64"/>
      <c r="Z20" s="78">
        <v>9.4499999999999993</v>
      </c>
      <c r="AA20" s="64"/>
      <c r="AB20" s="64"/>
      <c r="AC20" s="68">
        <f t="shared" si="10"/>
        <v>10.533333333333331</v>
      </c>
      <c r="AD20" s="68">
        <f t="shared" si="11"/>
        <v>14.3</v>
      </c>
      <c r="AE20" s="68">
        <f t="shared" si="12"/>
        <v>6.1</v>
      </c>
      <c r="AF20" s="18" t="s">
        <v>65</v>
      </c>
      <c r="AG20" s="11">
        <v>8.9499999999999993</v>
      </c>
      <c r="AH20" s="26" t="s">
        <v>38</v>
      </c>
      <c r="AI20" s="27">
        <f t="shared" si="4"/>
        <v>-1.5833333333333321</v>
      </c>
      <c r="AJ20" s="18" t="s">
        <v>42</v>
      </c>
      <c r="AK20" s="14"/>
      <c r="AL20" s="70">
        <f t="shared" si="5"/>
        <v>0.84968354430379756</v>
      </c>
      <c r="AM20" s="70">
        <f t="shared" si="6"/>
        <v>0.62587412587412583</v>
      </c>
    </row>
    <row r="21" spans="1:39" ht="30" customHeight="1" x14ac:dyDescent="0.25">
      <c r="A21" s="18" t="s">
        <v>65</v>
      </c>
      <c r="B21" s="11" t="s">
        <v>17</v>
      </c>
      <c r="C21" s="11">
        <v>8.15</v>
      </c>
      <c r="D21" s="16">
        <f t="shared" si="0"/>
        <v>8.3292999999999999</v>
      </c>
      <c r="E21" s="11">
        <v>8.65</v>
      </c>
      <c r="F21" s="93"/>
      <c r="G21" s="78">
        <v>8.35</v>
      </c>
      <c r="H21" s="64"/>
      <c r="I21" s="64"/>
      <c r="J21" s="100"/>
      <c r="K21" s="64"/>
      <c r="L21" s="64"/>
      <c r="M21" s="64"/>
      <c r="N21" s="68">
        <v>7.45</v>
      </c>
      <c r="O21" s="68">
        <v>5.0999999999999996</v>
      </c>
      <c r="P21" s="64"/>
      <c r="Q21" s="64"/>
      <c r="R21" s="68">
        <v>5.45</v>
      </c>
      <c r="S21" s="67">
        <v>5.45</v>
      </c>
      <c r="T21" s="64"/>
      <c r="U21" s="64"/>
      <c r="V21" s="64"/>
      <c r="W21" s="68">
        <v>6.85</v>
      </c>
      <c r="X21" s="64"/>
      <c r="Y21" s="64"/>
      <c r="Z21" s="78">
        <v>10.75</v>
      </c>
      <c r="AA21" s="64"/>
      <c r="AB21" s="66">
        <v>28.6</v>
      </c>
      <c r="AC21" s="68">
        <f t="shared" si="10"/>
        <v>9.75</v>
      </c>
      <c r="AD21" s="68">
        <f t="shared" si="11"/>
        <v>28.6</v>
      </c>
      <c r="AE21" s="68">
        <f t="shared" si="12"/>
        <v>5.0999999999999996</v>
      </c>
      <c r="AF21" s="18" t="s">
        <v>65</v>
      </c>
      <c r="AG21" s="11">
        <v>8.65</v>
      </c>
      <c r="AH21" s="26" t="s">
        <v>38</v>
      </c>
      <c r="AI21" s="27">
        <f t="shared" si="4"/>
        <v>-1.0999999999999996</v>
      </c>
      <c r="AJ21" s="18" t="s">
        <v>45</v>
      </c>
      <c r="AK21" s="14"/>
      <c r="AL21" s="70">
        <f t="shared" si="5"/>
        <v>0.88717948717948725</v>
      </c>
      <c r="AM21" s="70">
        <f t="shared" si="6"/>
        <v>0.30244755244755245</v>
      </c>
    </row>
    <row r="22" spans="1:39" ht="30" customHeight="1" x14ac:dyDescent="0.25">
      <c r="A22" s="18" t="s">
        <v>65</v>
      </c>
      <c r="B22" s="11" t="s">
        <v>34</v>
      </c>
      <c r="C22" s="11">
        <v>4</v>
      </c>
      <c r="D22" s="16">
        <f t="shared" si="0"/>
        <v>4.0880000000000001</v>
      </c>
      <c r="E22" s="11">
        <v>4.5</v>
      </c>
      <c r="F22" s="93"/>
      <c r="G22" s="78">
        <v>4.0999999999999996</v>
      </c>
      <c r="H22" s="78">
        <v>4.0999999999999996</v>
      </c>
      <c r="I22" s="66">
        <v>3.6</v>
      </c>
      <c r="J22" s="68">
        <v>3.6</v>
      </c>
      <c r="K22" s="64"/>
      <c r="L22" s="64"/>
      <c r="M22" s="64"/>
      <c r="N22" s="68" t="s">
        <v>39</v>
      </c>
      <c r="O22" s="83">
        <v>4.0999999999999996</v>
      </c>
      <c r="P22" s="64"/>
      <c r="Q22" s="66">
        <v>4.9000000000000004</v>
      </c>
      <c r="R22" s="68">
        <v>3.8</v>
      </c>
      <c r="S22" s="67" t="s">
        <v>39</v>
      </c>
      <c r="T22" s="64"/>
      <c r="U22" s="64"/>
      <c r="V22" s="68" t="s">
        <v>39</v>
      </c>
      <c r="W22" s="64"/>
      <c r="X22" s="64"/>
      <c r="Y22" s="68">
        <v>4.05</v>
      </c>
      <c r="Z22" s="78">
        <v>3.35</v>
      </c>
      <c r="AA22" s="64"/>
      <c r="AB22" s="66">
        <v>4.5</v>
      </c>
      <c r="AC22" s="68">
        <f t="shared" si="10"/>
        <v>4.01</v>
      </c>
      <c r="AD22" s="68">
        <f t="shared" si="11"/>
        <v>4.9000000000000004</v>
      </c>
      <c r="AE22" s="68">
        <f t="shared" si="12"/>
        <v>3.35</v>
      </c>
      <c r="AF22" s="18" t="s">
        <v>65</v>
      </c>
      <c r="AG22" s="11">
        <v>4.5</v>
      </c>
      <c r="AH22" s="15" t="s">
        <v>40</v>
      </c>
      <c r="AI22" s="28">
        <f t="shared" si="4"/>
        <v>0.49000000000000021</v>
      </c>
      <c r="AJ22" s="14"/>
      <c r="AK22" s="53" t="s">
        <v>76</v>
      </c>
      <c r="AL22" s="70">
        <f t="shared" si="5"/>
        <v>1.1221945137157108</v>
      </c>
      <c r="AM22" s="70">
        <f t="shared" si="6"/>
        <v>0.91836734693877542</v>
      </c>
    </row>
    <row r="23" spans="1:39" s="50" customFormat="1" ht="30" customHeight="1" x14ac:dyDescent="0.25">
      <c r="A23" s="18" t="s">
        <v>65</v>
      </c>
      <c r="B23" s="11" t="s">
        <v>116</v>
      </c>
      <c r="C23" s="11">
        <v>135</v>
      </c>
      <c r="D23" s="11">
        <f t="shared" si="0"/>
        <v>137.97</v>
      </c>
      <c r="E23" s="11">
        <v>138</v>
      </c>
      <c r="F23" s="93"/>
      <c r="G23" s="72">
        <v>138</v>
      </c>
      <c r="H23" s="91"/>
      <c r="I23" s="66">
        <v>140</v>
      </c>
      <c r="J23" s="68">
        <v>140</v>
      </c>
      <c r="K23" s="64"/>
      <c r="L23" s="68">
        <v>130.80000000000001</v>
      </c>
      <c r="M23" s="64"/>
      <c r="N23" s="68">
        <v>138</v>
      </c>
      <c r="O23" s="63">
        <v>178.85</v>
      </c>
      <c r="P23" s="68">
        <v>148.19999999999999</v>
      </c>
      <c r="Q23" s="66">
        <v>148.19999999999999</v>
      </c>
      <c r="R23" s="68" t="s">
        <v>39</v>
      </c>
      <c r="S23" s="64"/>
      <c r="T23" s="64"/>
      <c r="U23" s="64"/>
      <c r="V23" s="68">
        <v>143.1</v>
      </c>
      <c r="W23" s="68">
        <v>178.85</v>
      </c>
      <c r="X23" s="64"/>
      <c r="Y23" s="68">
        <v>136.44999999999999</v>
      </c>
      <c r="Z23" s="68" t="s">
        <v>39</v>
      </c>
      <c r="AA23" s="64"/>
      <c r="AB23" s="66">
        <v>196.2</v>
      </c>
      <c r="AC23" s="68">
        <f t="shared" si="10"/>
        <v>151.38749999999999</v>
      </c>
      <c r="AD23" s="68">
        <f t="shared" si="11"/>
        <v>196.2</v>
      </c>
      <c r="AE23" s="68">
        <f t="shared" si="12"/>
        <v>130.80000000000001</v>
      </c>
      <c r="AF23" s="18" t="s">
        <v>65</v>
      </c>
      <c r="AG23" s="11">
        <v>138</v>
      </c>
      <c r="AH23" s="26" t="s">
        <v>38</v>
      </c>
      <c r="AI23" s="27">
        <f t="shared" si="4"/>
        <v>-13.387499999999989</v>
      </c>
      <c r="AJ23" s="52" t="s">
        <v>127</v>
      </c>
      <c r="AK23" s="95"/>
      <c r="AL23" s="69">
        <f t="shared" si="5"/>
        <v>0.91156799603666094</v>
      </c>
      <c r="AM23" s="70">
        <f t="shared" si="6"/>
        <v>0.70336391437308876</v>
      </c>
    </row>
    <row r="24" spans="1:39" s="50" customFormat="1" ht="30" customHeight="1" x14ac:dyDescent="0.25">
      <c r="A24" s="18" t="s">
        <v>65</v>
      </c>
      <c r="B24" s="11" t="s">
        <v>117</v>
      </c>
      <c r="C24" s="11">
        <v>125</v>
      </c>
      <c r="D24" s="11">
        <f t="shared" si="0"/>
        <v>127.75</v>
      </c>
      <c r="E24" s="11">
        <v>128</v>
      </c>
      <c r="F24" s="93"/>
      <c r="G24" s="72">
        <v>127.75</v>
      </c>
      <c r="H24" s="93"/>
      <c r="I24" s="66">
        <v>157.9</v>
      </c>
      <c r="J24" s="68">
        <v>153</v>
      </c>
      <c r="K24" s="64"/>
      <c r="L24" s="65"/>
      <c r="M24" s="64"/>
      <c r="N24" s="75">
        <v>127.75</v>
      </c>
      <c r="O24" s="64"/>
      <c r="P24" s="75">
        <v>168.65</v>
      </c>
      <c r="Q24" s="76">
        <v>168.65</v>
      </c>
      <c r="R24" s="75">
        <v>107.3</v>
      </c>
      <c r="S24" s="67">
        <v>130</v>
      </c>
      <c r="T24" s="64"/>
      <c r="U24" s="64"/>
      <c r="V24" s="64"/>
      <c r="W24" s="68">
        <v>127.75</v>
      </c>
      <c r="X24" s="64"/>
      <c r="Y24" s="68">
        <v>125</v>
      </c>
      <c r="Z24" s="68" t="s">
        <v>39</v>
      </c>
      <c r="AA24" s="64"/>
      <c r="AB24" s="64"/>
      <c r="AC24" s="68">
        <f t="shared" si="10"/>
        <v>139.375</v>
      </c>
      <c r="AD24" s="68">
        <f t="shared" si="11"/>
        <v>168.65</v>
      </c>
      <c r="AE24" s="68">
        <f t="shared" si="12"/>
        <v>107.3</v>
      </c>
      <c r="AF24" s="18" t="s">
        <v>65</v>
      </c>
      <c r="AG24" s="11">
        <v>128</v>
      </c>
      <c r="AH24" s="26" t="s">
        <v>38</v>
      </c>
      <c r="AI24" s="27">
        <f t="shared" si="4"/>
        <v>-11.375</v>
      </c>
      <c r="AJ24" s="52" t="s">
        <v>47</v>
      </c>
      <c r="AK24" s="96"/>
      <c r="AL24" s="69">
        <f t="shared" si="5"/>
        <v>0.91838565022421526</v>
      </c>
      <c r="AM24" s="70">
        <f t="shared" si="6"/>
        <v>0.7589682774977764</v>
      </c>
    </row>
    <row r="25" spans="1:39" s="50" customFormat="1" ht="30" customHeight="1" x14ac:dyDescent="0.25">
      <c r="A25" s="18" t="s">
        <v>65</v>
      </c>
      <c r="B25" s="11" t="s">
        <v>118</v>
      </c>
      <c r="C25" s="11">
        <v>135</v>
      </c>
      <c r="D25" s="11">
        <f t="shared" si="0"/>
        <v>137.97</v>
      </c>
      <c r="E25" s="11">
        <v>138</v>
      </c>
      <c r="F25" s="93"/>
      <c r="G25" s="72">
        <v>138</v>
      </c>
      <c r="H25" s="94"/>
      <c r="I25" s="66">
        <v>168.1</v>
      </c>
      <c r="J25" s="68">
        <v>173.75</v>
      </c>
      <c r="K25" s="64"/>
      <c r="L25" s="68">
        <v>128</v>
      </c>
      <c r="M25" s="64"/>
      <c r="N25" s="68">
        <v>199.3</v>
      </c>
      <c r="O25" s="67" t="s">
        <v>39</v>
      </c>
      <c r="P25" s="64"/>
      <c r="Q25" s="64"/>
      <c r="R25" s="75" t="s">
        <v>39</v>
      </c>
      <c r="S25" s="64"/>
      <c r="T25" s="64"/>
      <c r="U25" s="64"/>
      <c r="V25" s="64"/>
      <c r="W25" s="68">
        <v>178.85</v>
      </c>
      <c r="X25" s="64"/>
      <c r="Y25" s="68" t="s">
        <v>39</v>
      </c>
      <c r="Z25" s="68" t="s">
        <v>39</v>
      </c>
      <c r="AA25" s="64"/>
      <c r="AB25" s="64"/>
      <c r="AC25" s="68">
        <f t="shared" si="10"/>
        <v>164.33333333333334</v>
      </c>
      <c r="AD25" s="68">
        <f t="shared" si="11"/>
        <v>199.3</v>
      </c>
      <c r="AE25" s="68">
        <f t="shared" si="12"/>
        <v>128</v>
      </c>
      <c r="AF25" s="18" t="s">
        <v>65</v>
      </c>
      <c r="AG25" s="11">
        <v>138</v>
      </c>
      <c r="AH25" s="26" t="s">
        <v>38</v>
      </c>
      <c r="AI25" s="27">
        <f t="shared" si="4"/>
        <v>-26.333333333333343</v>
      </c>
      <c r="AJ25" s="52" t="s">
        <v>42</v>
      </c>
      <c r="AK25" s="96"/>
      <c r="AL25" s="69">
        <f t="shared" si="5"/>
        <v>0.83975659229208921</v>
      </c>
      <c r="AM25" s="70">
        <f t="shared" si="6"/>
        <v>0.69242348218765681</v>
      </c>
    </row>
    <row r="26" spans="1:39" ht="30" customHeight="1" x14ac:dyDescent="0.25">
      <c r="A26" s="18" t="s">
        <v>64</v>
      </c>
      <c r="B26" s="11" t="s">
        <v>18</v>
      </c>
      <c r="C26" s="11">
        <v>35</v>
      </c>
      <c r="D26" s="11">
        <f t="shared" si="0"/>
        <v>35.770000000000003</v>
      </c>
      <c r="E26" s="11">
        <v>40</v>
      </c>
      <c r="F26" s="93"/>
      <c r="G26" s="78">
        <v>35.799999999999997</v>
      </c>
      <c r="H26" s="78">
        <v>35.799999999999997</v>
      </c>
      <c r="I26" s="64"/>
      <c r="J26" s="68">
        <v>45</v>
      </c>
      <c r="K26" s="64"/>
      <c r="L26" s="68">
        <v>39.35</v>
      </c>
      <c r="M26" s="64"/>
      <c r="N26" s="68">
        <v>31</v>
      </c>
      <c r="O26" s="64"/>
      <c r="P26" s="64"/>
      <c r="Q26" s="64"/>
      <c r="R26" s="68">
        <v>63.9</v>
      </c>
      <c r="S26" s="64"/>
      <c r="T26" s="64"/>
      <c r="U26" s="64"/>
      <c r="V26" s="68" t="s">
        <v>39</v>
      </c>
      <c r="W26" s="68">
        <v>69</v>
      </c>
      <c r="X26" s="64"/>
      <c r="Y26" s="64"/>
      <c r="Z26" s="65"/>
      <c r="AA26" s="64"/>
      <c r="AB26" s="64"/>
      <c r="AC26" s="68">
        <f t="shared" si="10"/>
        <v>45.692857142857143</v>
      </c>
      <c r="AD26" s="68">
        <f t="shared" si="11"/>
        <v>69</v>
      </c>
      <c r="AE26" s="68">
        <f t="shared" si="12"/>
        <v>31</v>
      </c>
      <c r="AF26" s="18" t="s">
        <v>64</v>
      </c>
      <c r="AG26" s="11">
        <v>40</v>
      </c>
      <c r="AH26" s="26" t="s">
        <v>38</v>
      </c>
      <c r="AI26" s="27">
        <f t="shared" si="4"/>
        <v>-5.6928571428571431</v>
      </c>
      <c r="AJ26" s="52" t="s">
        <v>78</v>
      </c>
      <c r="AK26" s="96"/>
      <c r="AL26" s="69">
        <f t="shared" si="5"/>
        <v>0.87541034860090672</v>
      </c>
      <c r="AM26" s="70">
        <f t="shared" si="6"/>
        <v>0.57971014492753625</v>
      </c>
    </row>
    <row r="27" spans="1:39" ht="30" customHeight="1" x14ac:dyDescent="0.25">
      <c r="A27" s="18" t="s">
        <v>64</v>
      </c>
      <c r="B27" s="11" t="s">
        <v>19</v>
      </c>
      <c r="C27" s="11">
        <v>50</v>
      </c>
      <c r="D27" s="11">
        <f t="shared" si="0"/>
        <v>51.1</v>
      </c>
      <c r="E27" s="11">
        <v>55</v>
      </c>
      <c r="F27" s="93"/>
      <c r="G27" s="78">
        <v>51.1</v>
      </c>
      <c r="H27" s="78">
        <v>51.1</v>
      </c>
      <c r="I27" s="64"/>
      <c r="J27" s="100"/>
      <c r="K27" s="64"/>
      <c r="L27" s="68">
        <v>59.05</v>
      </c>
      <c r="M27" s="64"/>
      <c r="N27" s="100"/>
      <c r="O27" s="64"/>
      <c r="P27" s="64"/>
      <c r="Q27" s="64"/>
      <c r="R27" s="80">
        <v>92</v>
      </c>
      <c r="S27" s="64"/>
      <c r="T27" s="64"/>
      <c r="U27" s="64"/>
      <c r="V27" s="68" t="s">
        <v>39</v>
      </c>
      <c r="W27" s="68">
        <v>127.75</v>
      </c>
      <c r="X27" s="64"/>
      <c r="Y27" s="64"/>
      <c r="Z27" s="78">
        <v>54.5</v>
      </c>
      <c r="AA27" s="64"/>
      <c r="AB27" s="64"/>
      <c r="AC27" s="68">
        <f t="shared" ref="AC27:AC36" si="14">AVERAGE(F27:AB27)</f>
        <v>72.583333333333329</v>
      </c>
      <c r="AD27" s="68">
        <f t="shared" ref="AD27:AD36" si="15">MAX(F27:AC27)</f>
        <v>127.75</v>
      </c>
      <c r="AE27" s="68">
        <f t="shared" ref="AE27:AE36" si="16">MIN(F27:AD27)</f>
        <v>51.1</v>
      </c>
      <c r="AF27" s="18" t="s">
        <v>64</v>
      </c>
      <c r="AG27" s="11">
        <v>55</v>
      </c>
      <c r="AH27" s="26" t="s">
        <v>38</v>
      </c>
      <c r="AI27" s="27">
        <f t="shared" si="4"/>
        <v>-17.583333333333329</v>
      </c>
      <c r="AJ27" s="52" t="s">
        <v>77</v>
      </c>
      <c r="AK27" s="96"/>
      <c r="AL27" s="69">
        <f t="shared" si="5"/>
        <v>0.75774971297359361</v>
      </c>
      <c r="AM27" s="70">
        <f t="shared" si="6"/>
        <v>0.43052837573385516</v>
      </c>
    </row>
    <row r="28" spans="1:39" ht="30" customHeight="1" x14ac:dyDescent="0.25">
      <c r="A28" s="18" t="s">
        <v>64</v>
      </c>
      <c r="B28" s="11" t="s">
        <v>109</v>
      </c>
      <c r="C28" s="11">
        <v>22</v>
      </c>
      <c r="D28" s="11">
        <v>22.5</v>
      </c>
      <c r="E28" s="11">
        <v>25</v>
      </c>
      <c r="F28" s="93"/>
      <c r="G28" s="78">
        <v>22.5</v>
      </c>
      <c r="H28" s="78">
        <v>22.5</v>
      </c>
      <c r="I28" s="68">
        <v>27.7</v>
      </c>
      <c r="J28" s="68">
        <v>27.7</v>
      </c>
      <c r="K28" s="64"/>
      <c r="L28" s="68">
        <v>32.4</v>
      </c>
      <c r="M28" s="64"/>
      <c r="N28" s="68">
        <v>24</v>
      </c>
      <c r="O28" s="68">
        <v>27.7</v>
      </c>
      <c r="P28" s="68">
        <v>27.7</v>
      </c>
      <c r="Q28" s="66">
        <v>30.65</v>
      </c>
      <c r="R28" s="68">
        <v>22.5</v>
      </c>
      <c r="S28" s="67">
        <v>22.5</v>
      </c>
      <c r="T28" s="64"/>
      <c r="U28" s="64"/>
      <c r="V28" s="64"/>
      <c r="W28" s="68">
        <v>25.55</v>
      </c>
      <c r="X28" s="64"/>
      <c r="Y28" s="68">
        <v>33.75</v>
      </c>
      <c r="Z28" s="78">
        <v>24.55</v>
      </c>
      <c r="AA28" s="64"/>
      <c r="AB28" s="66">
        <v>27.7</v>
      </c>
      <c r="AC28" s="68">
        <f t="shared" si="14"/>
        <v>26.626666666666669</v>
      </c>
      <c r="AD28" s="68">
        <f t="shared" si="15"/>
        <v>33.75</v>
      </c>
      <c r="AE28" s="68">
        <f t="shared" si="16"/>
        <v>22.5</v>
      </c>
      <c r="AF28" s="18" t="s">
        <v>64</v>
      </c>
      <c r="AG28" s="11">
        <v>25</v>
      </c>
      <c r="AH28" s="26" t="s">
        <v>38</v>
      </c>
      <c r="AI28" s="27">
        <f t="shared" si="4"/>
        <v>-1.6266666666666687</v>
      </c>
      <c r="AJ28" s="52" t="s">
        <v>47</v>
      </c>
      <c r="AK28" s="96"/>
      <c r="AL28" s="69">
        <f t="shared" si="5"/>
        <v>0.9389083625438156</v>
      </c>
      <c r="AM28" s="70">
        <f>SUM(AG28/AD28)</f>
        <v>0.7407407407407407</v>
      </c>
    </row>
    <row r="29" spans="1:39" ht="30" customHeight="1" x14ac:dyDescent="0.25">
      <c r="A29" s="18" t="s">
        <v>120</v>
      </c>
      <c r="B29" s="11" t="s">
        <v>20</v>
      </c>
      <c r="C29" s="11">
        <v>160</v>
      </c>
      <c r="D29" s="11">
        <f t="shared" si="0"/>
        <v>163.52000000000001</v>
      </c>
      <c r="E29" s="11">
        <v>163.5</v>
      </c>
      <c r="F29" s="64"/>
      <c r="G29" s="64"/>
      <c r="H29" s="78">
        <v>163.5</v>
      </c>
      <c r="I29" s="68">
        <v>173.75</v>
      </c>
      <c r="J29" s="68">
        <v>173.75</v>
      </c>
      <c r="K29" s="64"/>
      <c r="L29" s="68">
        <v>228.95</v>
      </c>
      <c r="M29" s="64"/>
      <c r="N29" s="68">
        <v>199.3</v>
      </c>
      <c r="O29" s="68">
        <v>199.3</v>
      </c>
      <c r="P29" s="68">
        <v>245.3</v>
      </c>
      <c r="Q29" s="68">
        <v>245.3</v>
      </c>
      <c r="R29" s="81"/>
      <c r="S29" s="79"/>
      <c r="T29" s="64"/>
      <c r="U29" s="64"/>
      <c r="V29" s="64"/>
      <c r="W29" s="68">
        <v>178.85</v>
      </c>
      <c r="X29" s="64"/>
      <c r="Y29" s="64"/>
      <c r="Z29" s="68">
        <v>187.55</v>
      </c>
      <c r="AA29" s="64"/>
      <c r="AB29" s="66">
        <v>226.9</v>
      </c>
      <c r="AC29" s="68">
        <f t="shared" si="14"/>
        <v>202.04090909090908</v>
      </c>
      <c r="AD29" s="68">
        <f t="shared" si="15"/>
        <v>245.3</v>
      </c>
      <c r="AE29" s="68">
        <f t="shared" si="16"/>
        <v>163.5</v>
      </c>
      <c r="AF29" s="18" t="s">
        <v>67</v>
      </c>
      <c r="AG29" s="11">
        <v>163.5</v>
      </c>
      <c r="AH29" s="26" t="s">
        <v>38</v>
      </c>
      <c r="AI29" s="27">
        <f t="shared" si="4"/>
        <v>-38.540909090909082</v>
      </c>
      <c r="AJ29" s="52" t="s">
        <v>79</v>
      </c>
      <c r="AK29" s="96"/>
      <c r="AL29" s="69">
        <f t="shared" si="5"/>
        <v>0.80924205268959937</v>
      </c>
      <c r="AM29" s="70">
        <f t="shared" si="6"/>
        <v>0.66653077863840193</v>
      </c>
    </row>
    <row r="30" spans="1:39" ht="30" customHeight="1" x14ac:dyDescent="0.25">
      <c r="A30" s="18" t="s">
        <v>120</v>
      </c>
      <c r="B30" s="11" t="s">
        <v>110</v>
      </c>
      <c r="C30" s="11">
        <v>6</v>
      </c>
      <c r="D30" s="11">
        <f t="shared" ref="D30:D36" si="17">SUM(C30*1.022)</f>
        <v>6.1319999999999997</v>
      </c>
      <c r="E30" s="11">
        <v>6.5</v>
      </c>
      <c r="F30" s="93"/>
      <c r="G30" s="78">
        <v>6.55</v>
      </c>
      <c r="H30" s="78">
        <v>6.15</v>
      </c>
      <c r="I30" s="68">
        <v>6.8</v>
      </c>
      <c r="J30" s="68">
        <v>6.8</v>
      </c>
      <c r="K30" s="64"/>
      <c r="L30" s="68">
        <v>9.4</v>
      </c>
      <c r="M30" s="64"/>
      <c r="N30" s="68">
        <v>8</v>
      </c>
      <c r="O30" s="68">
        <v>7.15</v>
      </c>
      <c r="P30" s="68">
        <v>5.6</v>
      </c>
      <c r="Q30" s="68">
        <v>6.85</v>
      </c>
      <c r="R30" s="68">
        <v>7.55</v>
      </c>
      <c r="S30" s="68">
        <v>7.55</v>
      </c>
      <c r="T30" s="64"/>
      <c r="U30" s="64"/>
      <c r="V30" s="64"/>
      <c r="W30" s="68">
        <v>7.55</v>
      </c>
      <c r="X30" s="64"/>
      <c r="Y30" s="66">
        <v>8.9</v>
      </c>
      <c r="Z30" s="68" t="s">
        <v>39</v>
      </c>
      <c r="AA30" s="64"/>
      <c r="AB30" s="68">
        <v>7.9</v>
      </c>
      <c r="AC30" s="67">
        <f t="shared" si="14"/>
        <v>7.3392857142857153</v>
      </c>
      <c r="AD30" s="68">
        <f t="shared" si="15"/>
        <v>9.4</v>
      </c>
      <c r="AE30" s="68">
        <f t="shared" si="16"/>
        <v>5.6</v>
      </c>
      <c r="AF30" s="18" t="s">
        <v>67</v>
      </c>
      <c r="AG30" s="11">
        <v>6.5</v>
      </c>
      <c r="AH30" s="26" t="s">
        <v>38</v>
      </c>
      <c r="AI30" s="27">
        <f t="shared" si="4"/>
        <v>-0.8392857142857153</v>
      </c>
      <c r="AJ30" s="52" t="s">
        <v>42</v>
      </c>
      <c r="AK30" s="96"/>
      <c r="AL30" s="69">
        <f t="shared" si="5"/>
        <v>0.88564476885644761</v>
      </c>
      <c r="AM30" s="70">
        <f t="shared" si="6"/>
        <v>0.6914893617021276</v>
      </c>
    </row>
    <row r="31" spans="1:39" s="61" customFormat="1" ht="30" customHeight="1" x14ac:dyDescent="0.25">
      <c r="A31" s="57" t="s">
        <v>68</v>
      </c>
      <c r="B31" s="58" t="s">
        <v>10</v>
      </c>
      <c r="C31" s="58">
        <v>5.95</v>
      </c>
      <c r="D31" s="58">
        <f t="shared" si="17"/>
        <v>6.0809000000000006</v>
      </c>
      <c r="E31" s="58">
        <v>6.6</v>
      </c>
      <c r="F31" s="93"/>
      <c r="G31" s="82">
        <v>7.8</v>
      </c>
      <c r="H31" s="83">
        <v>6.1</v>
      </c>
      <c r="I31" s="83">
        <v>8.85</v>
      </c>
      <c r="J31" s="83">
        <v>8.85</v>
      </c>
      <c r="K31" s="64"/>
      <c r="L31" s="83">
        <v>10.199999999999999</v>
      </c>
      <c r="M31" s="64"/>
      <c r="N31" s="83">
        <v>8</v>
      </c>
      <c r="O31" s="83">
        <v>8.6999999999999993</v>
      </c>
      <c r="P31" s="64"/>
      <c r="Q31" s="83">
        <v>7.55</v>
      </c>
      <c r="R31" s="83">
        <v>8.4</v>
      </c>
      <c r="S31" s="83">
        <v>8.4</v>
      </c>
      <c r="T31" s="64"/>
      <c r="U31" s="64"/>
      <c r="V31" s="84">
        <v>8.6999999999999993</v>
      </c>
      <c r="W31" s="83">
        <v>8.4</v>
      </c>
      <c r="X31" s="64"/>
      <c r="Y31" s="84">
        <v>14.35</v>
      </c>
      <c r="Z31" s="83">
        <v>10.75</v>
      </c>
      <c r="AA31" s="64"/>
      <c r="AB31" s="83">
        <v>11.75</v>
      </c>
      <c r="AC31" s="82">
        <f t="shared" si="14"/>
        <v>9.120000000000001</v>
      </c>
      <c r="AD31" s="83">
        <f t="shared" si="15"/>
        <v>14.35</v>
      </c>
      <c r="AE31" s="83">
        <f t="shared" si="16"/>
        <v>6.1</v>
      </c>
      <c r="AF31" s="57" t="s">
        <v>68</v>
      </c>
      <c r="AG31" s="58">
        <v>6.6</v>
      </c>
      <c r="AH31" s="59" t="s">
        <v>38</v>
      </c>
      <c r="AI31" s="60">
        <f t="shared" si="4"/>
        <v>-2.5200000000000014</v>
      </c>
      <c r="AJ31" s="89" t="s">
        <v>79</v>
      </c>
      <c r="AK31" s="96"/>
      <c r="AL31" s="90">
        <f t="shared" si="5"/>
        <v>0.72368421052631571</v>
      </c>
      <c r="AM31" s="85">
        <f t="shared" si="6"/>
        <v>0.45993031358885017</v>
      </c>
    </row>
    <row r="32" spans="1:39" s="62" customFormat="1" ht="30" customHeight="1" x14ac:dyDescent="0.25">
      <c r="A32" s="57" t="s">
        <v>68</v>
      </c>
      <c r="B32" s="58" t="s">
        <v>14</v>
      </c>
      <c r="C32" s="58">
        <v>4.95</v>
      </c>
      <c r="D32" s="58">
        <f t="shared" si="17"/>
        <v>5.0589000000000004</v>
      </c>
      <c r="E32" s="58">
        <v>5.65</v>
      </c>
      <c r="F32" s="93"/>
      <c r="G32" s="82">
        <v>6.75</v>
      </c>
      <c r="H32" s="83">
        <v>5.05</v>
      </c>
      <c r="I32" s="83">
        <v>5.3</v>
      </c>
      <c r="J32" s="83">
        <v>5.3</v>
      </c>
      <c r="K32" s="64"/>
      <c r="L32" s="83">
        <v>8.1999999999999993</v>
      </c>
      <c r="M32" s="64"/>
      <c r="N32" s="83">
        <v>3.85</v>
      </c>
      <c r="O32" s="64"/>
      <c r="P32" s="64"/>
      <c r="Q32" s="83">
        <v>3.4</v>
      </c>
      <c r="R32" s="83">
        <v>4.8</v>
      </c>
      <c r="S32" s="83">
        <v>4.8</v>
      </c>
      <c r="T32" s="64"/>
      <c r="U32" s="64"/>
      <c r="V32" s="84" t="s">
        <v>39</v>
      </c>
      <c r="W32" s="83">
        <v>5.0999999999999996</v>
      </c>
      <c r="X32" s="64"/>
      <c r="Y32" s="84">
        <v>6.95</v>
      </c>
      <c r="Z32" s="83">
        <v>5.35</v>
      </c>
      <c r="AA32" s="64"/>
      <c r="AB32" s="83">
        <v>5.9</v>
      </c>
      <c r="AC32" s="82">
        <f t="shared" si="14"/>
        <v>5.4423076923076925</v>
      </c>
      <c r="AD32" s="83">
        <f t="shared" si="15"/>
        <v>8.1999999999999993</v>
      </c>
      <c r="AE32" s="83">
        <f t="shared" si="16"/>
        <v>3.4</v>
      </c>
      <c r="AF32" s="57" t="s">
        <v>68</v>
      </c>
      <c r="AG32" s="58">
        <v>5.65</v>
      </c>
      <c r="AH32" s="86" t="s">
        <v>40</v>
      </c>
      <c r="AI32" s="87">
        <f t="shared" si="4"/>
        <v>0.20769230769230784</v>
      </c>
      <c r="AJ32" s="97"/>
      <c r="AK32" s="57" t="s">
        <v>44</v>
      </c>
      <c r="AL32" s="85">
        <f t="shared" si="5"/>
        <v>1.0381625441696114</v>
      </c>
      <c r="AM32" s="85">
        <f t="shared" si="6"/>
        <v>0.6890243902439025</v>
      </c>
    </row>
    <row r="33" spans="1:39" s="61" customFormat="1" ht="30" customHeight="1" x14ac:dyDescent="0.25">
      <c r="A33" s="57" t="s">
        <v>68</v>
      </c>
      <c r="B33" s="58" t="s">
        <v>12</v>
      </c>
      <c r="C33" s="58">
        <v>6</v>
      </c>
      <c r="D33" s="58">
        <f t="shared" si="17"/>
        <v>6.1319999999999997</v>
      </c>
      <c r="E33" s="58">
        <v>6.45</v>
      </c>
      <c r="F33" s="93"/>
      <c r="G33" s="82">
        <v>6.55</v>
      </c>
      <c r="H33" s="83">
        <v>6.15</v>
      </c>
      <c r="I33" s="83">
        <v>6.8</v>
      </c>
      <c r="J33" s="83">
        <v>6.8</v>
      </c>
      <c r="K33" s="64"/>
      <c r="L33" s="83">
        <v>9.4</v>
      </c>
      <c r="M33" s="64"/>
      <c r="N33" s="83">
        <v>8</v>
      </c>
      <c r="O33" s="83">
        <v>8.1999999999999993</v>
      </c>
      <c r="P33" s="64"/>
      <c r="Q33" s="83">
        <v>7.9</v>
      </c>
      <c r="R33" s="83">
        <v>7.55</v>
      </c>
      <c r="S33" s="83">
        <v>7.55</v>
      </c>
      <c r="T33" s="64"/>
      <c r="U33" s="64"/>
      <c r="V33" s="84">
        <v>7.55</v>
      </c>
      <c r="W33" s="83">
        <v>7.55</v>
      </c>
      <c r="X33" s="64"/>
      <c r="Y33" s="84">
        <v>8.9</v>
      </c>
      <c r="Z33" s="83">
        <v>6.45</v>
      </c>
      <c r="AA33" s="64"/>
      <c r="AB33" s="83">
        <v>7.9</v>
      </c>
      <c r="AC33" s="82">
        <f t="shared" si="14"/>
        <v>7.5500000000000007</v>
      </c>
      <c r="AD33" s="83">
        <f t="shared" si="15"/>
        <v>9.4</v>
      </c>
      <c r="AE33" s="83">
        <f t="shared" si="16"/>
        <v>6.15</v>
      </c>
      <c r="AF33" s="57" t="s">
        <v>68</v>
      </c>
      <c r="AG33" s="58">
        <v>6.45</v>
      </c>
      <c r="AH33" s="59" t="s">
        <v>38</v>
      </c>
      <c r="AI33" s="60">
        <f t="shared" si="4"/>
        <v>-1.1000000000000005</v>
      </c>
      <c r="AJ33" s="57" t="s">
        <v>80</v>
      </c>
      <c r="AK33" s="54"/>
      <c r="AL33" s="85">
        <f t="shared" si="5"/>
        <v>0.85430463576158933</v>
      </c>
      <c r="AM33" s="85">
        <f t="shared" si="6"/>
        <v>0.68617021276595747</v>
      </c>
    </row>
    <row r="34" spans="1:39" s="61" customFormat="1" ht="30" customHeight="1" x14ac:dyDescent="0.25">
      <c r="A34" s="57" t="s">
        <v>68</v>
      </c>
      <c r="B34" s="58" t="s">
        <v>13</v>
      </c>
      <c r="C34" s="58">
        <v>7</v>
      </c>
      <c r="D34" s="58">
        <f t="shared" si="17"/>
        <v>7.1539999999999999</v>
      </c>
      <c r="E34" s="58">
        <v>7.5</v>
      </c>
      <c r="F34" s="93"/>
      <c r="G34" s="82">
        <v>7.8</v>
      </c>
      <c r="H34" s="83">
        <v>7.15</v>
      </c>
      <c r="I34" s="83">
        <v>6.8</v>
      </c>
      <c r="J34" s="83">
        <v>6.8</v>
      </c>
      <c r="K34" s="64"/>
      <c r="L34" s="83">
        <v>13</v>
      </c>
      <c r="M34" s="64"/>
      <c r="N34" s="83">
        <v>8</v>
      </c>
      <c r="O34" s="83">
        <v>9.1999999999999993</v>
      </c>
      <c r="P34" s="64"/>
      <c r="Q34" s="64"/>
      <c r="R34" s="83">
        <v>7.55</v>
      </c>
      <c r="S34" s="83" t="s">
        <v>39</v>
      </c>
      <c r="T34" s="64"/>
      <c r="U34" s="64"/>
      <c r="V34" s="84" t="s">
        <v>39</v>
      </c>
      <c r="W34" s="83" t="s">
        <v>39</v>
      </c>
      <c r="X34" s="64"/>
      <c r="Y34" s="83">
        <v>11.15</v>
      </c>
      <c r="Z34" s="64"/>
      <c r="AA34" s="64"/>
      <c r="AB34" s="64"/>
      <c r="AC34" s="83">
        <f t="shared" si="14"/>
        <v>8.6055555555555561</v>
      </c>
      <c r="AD34" s="83">
        <f t="shared" si="15"/>
        <v>13</v>
      </c>
      <c r="AE34" s="83">
        <f t="shared" si="16"/>
        <v>6.8</v>
      </c>
      <c r="AF34" s="57" t="s">
        <v>68</v>
      </c>
      <c r="AG34" s="58">
        <v>7.5</v>
      </c>
      <c r="AH34" s="59" t="s">
        <v>38</v>
      </c>
      <c r="AI34" s="60">
        <f t="shared" si="4"/>
        <v>-1.1055555555555561</v>
      </c>
      <c r="AJ34" s="57" t="s">
        <v>43</v>
      </c>
      <c r="AK34" s="54"/>
      <c r="AL34" s="85">
        <f t="shared" si="5"/>
        <v>0.87153001936733376</v>
      </c>
      <c r="AM34" s="85">
        <f t="shared" si="6"/>
        <v>0.57692307692307687</v>
      </c>
    </row>
    <row r="35" spans="1:39" s="62" customFormat="1" ht="30" customHeight="1" x14ac:dyDescent="0.25">
      <c r="A35" s="57" t="s">
        <v>68</v>
      </c>
      <c r="B35" s="58" t="s">
        <v>21</v>
      </c>
      <c r="C35" s="58">
        <v>6</v>
      </c>
      <c r="D35" s="58">
        <f t="shared" si="17"/>
        <v>6.1319999999999997</v>
      </c>
      <c r="E35" s="58">
        <v>6.5</v>
      </c>
      <c r="F35" s="93"/>
      <c r="G35" s="83">
        <v>6.8</v>
      </c>
      <c r="H35" s="99">
        <v>6.15</v>
      </c>
      <c r="I35" s="64"/>
      <c r="J35" s="64"/>
      <c r="K35" s="64"/>
      <c r="L35" s="64"/>
      <c r="M35" s="64"/>
      <c r="N35" s="64"/>
      <c r="O35" s="83">
        <v>8.3000000000000007</v>
      </c>
      <c r="P35" s="64"/>
      <c r="Q35" s="64"/>
      <c r="R35" s="83">
        <v>5.95</v>
      </c>
      <c r="S35" s="83" t="s">
        <v>39</v>
      </c>
      <c r="T35" s="64"/>
      <c r="U35" s="64"/>
      <c r="V35" s="84" t="s">
        <v>39</v>
      </c>
      <c r="W35" s="83" t="s">
        <v>39</v>
      </c>
      <c r="X35" s="64"/>
      <c r="Y35" s="64"/>
      <c r="Z35" s="64"/>
      <c r="AA35" s="64"/>
      <c r="AB35" s="64"/>
      <c r="AC35" s="83">
        <f t="shared" si="14"/>
        <v>6.8</v>
      </c>
      <c r="AD35" s="83">
        <f t="shared" si="15"/>
        <v>8.3000000000000007</v>
      </c>
      <c r="AE35" s="83">
        <f t="shared" si="16"/>
        <v>5.95</v>
      </c>
      <c r="AF35" s="57" t="s">
        <v>68</v>
      </c>
      <c r="AG35" s="58">
        <v>6.5</v>
      </c>
      <c r="AH35" s="59" t="s">
        <v>38</v>
      </c>
      <c r="AI35" s="60">
        <f t="shared" si="4"/>
        <v>-0.29999999999999982</v>
      </c>
      <c r="AJ35" s="57" t="s">
        <v>42</v>
      </c>
      <c r="AK35" s="54"/>
      <c r="AL35" s="85">
        <f t="shared" si="5"/>
        <v>0.95588235294117652</v>
      </c>
      <c r="AM35" s="85">
        <f t="shared" si="6"/>
        <v>0.7831325301204819</v>
      </c>
    </row>
    <row r="36" spans="1:39" s="50" customFormat="1" ht="30" customHeight="1" x14ac:dyDescent="0.25">
      <c r="A36" s="11" t="s">
        <v>68</v>
      </c>
      <c r="B36" s="11" t="s">
        <v>126</v>
      </c>
      <c r="C36" s="11">
        <v>5</v>
      </c>
      <c r="D36" s="11">
        <f t="shared" si="17"/>
        <v>5.1100000000000003</v>
      </c>
      <c r="E36" s="11">
        <v>5.45</v>
      </c>
      <c r="F36" s="101"/>
      <c r="G36" s="101"/>
      <c r="H36" s="83">
        <v>5.0999999999999996</v>
      </c>
      <c r="I36" s="101"/>
      <c r="J36" s="101"/>
      <c r="K36" s="101"/>
      <c r="L36" s="83">
        <v>5.3</v>
      </c>
      <c r="M36" s="101"/>
      <c r="N36" s="102"/>
      <c r="O36" s="101"/>
      <c r="P36" s="101"/>
      <c r="Q36" s="68" t="s">
        <v>39</v>
      </c>
      <c r="R36" s="68" t="s">
        <v>39</v>
      </c>
      <c r="S36" s="12" t="s">
        <v>39</v>
      </c>
      <c r="T36" s="101"/>
      <c r="U36" s="101"/>
      <c r="V36" s="66" t="s">
        <v>39</v>
      </c>
      <c r="W36" s="68" t="s">
        <v>39</v>
      </c>
      <c r="X36" s="101"/>
      <c r="Y36" s="101"/>
      <c r="Z36" s="68">
        <v>3.35</v>
      </c>
      <c r="AA36" s="101"/>
      <c r="AB36" s="103">
        <v>4</v>
      </c>
      <c r="AC36" s="67">
        <f t="shared" si="14"/>
        <v>4.4375</v>
      </c>
      <c r="AD36" s="68">
        <f t="shared" si="15"/>
        <v>5.3</v>
      </c>
      <c r="AE36" s="68">
        <f t="shared" si="16"/>
        <v>3.35</v>
      </c>
      <c r="AF36" s="11" t="s">
        <v>68</v>
      </c>
      <c r="AG36" s="11">
        <v>5.45</v>
      </c>
      <c r="AH36" s="88" t="s">
        <v>40</v>
      </c>
      <c r="AI36" s="11">
        <f t="shared" si="4"/>
        <v>1.0125000000000002</v>
      </c>
      <c r="AJ36" s="14"/>
      <c r="AK36" s="18" t="s">
        <v>129</v>
      </c>
      <c r="AL36" s="70">
        <f t="shared" si="5"/>
        <v>1.2281690140845072</v>
      </c>
      <c r="AM36" s="70">
        <f t="shared" si="6"/>
        <v>1.0283018867924529</v>
      </c>
    </row>
    <row r="37" spans="1:39" x14ac:dyDescent="0.25">
      <c r="A37" s="4"/>
      <c r="B37" s="2"/>
      <c r="C37" s="7"/>
      <c r="D37" s="7"/>
      <c r="E37" s="7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4"/>
      <c r="X37" s="7"/>
      <c r="Y37" s="7"/>
      <c r="Z37" s="7"/>
      <c r="AA37" s="7"/>
      <c r="AB37" s="7"/>
      <c r="AC37" s="8"/>
      <c r="AD37" s="3"/>
      <c r="AE37" s="3"/>
      <c r="AF37" s="3"/>
      <c r="AG37" s="3"/>
      <c r="AH37" s="3"/>
      <c r="AI37" s="4"/>
      <c r="AJ37" s="2"/>
      <c r="AK37" s="2"/>
      <c r="AL37" s="6"/>
      <c r="AM37" s="6"/>
    </row>
    <row r="38" spans="1:39" x14ac:dyDescent="0.25">
      <c r="A38" s="20" t="s">
        <v>59</v>
      </c>
      <c r="B38" s="13"/>
      <c r="C38" s="23" t="s">
        <v>52</v>
      </c>
      <c r="D38" s="21"/>
      <c r="E38" s="21"/>
      <c r="F38" s="5"/>
      <c r="G38" s="5"/>
      <c r="H38" s="5"/>
      <c r="I38" s="5"/>
      <c r="J38" s="5"/>
      <c r="K38" s="5"/>
      <c r="S38" s="5"/>
      <c r="T38" s="5"/>
      <c r="U38" s="30"/>
      <c r="V38" s="4"/>
      <c r="W38" s="7"/>
      <c r="X38" s="7"/>
      <c r="Y38" s="7"/>
      <c r="Z38" s="7"/>
      <c r="AA38" s="7"/>
      <c r="AB38" s="8"/>
      <c r="AC38" s="3"/>
      <c r="AD38" s="3"/>
      <c r="AE38" s="3"/>
      <c r="AF38" s="3"/>
      <c r="AG38" s="3"/>
      <c r="AH38" s="4"/>
      <c r="AI38" s="2"/>
      <c r="AJ38" s="2"/>
      <c r="AK38" s="6"/>
      <c r="AL38" s="6"/>
    </row>
    <row r="39" spans="1:39" x14ac:dyDescent="0.25">
      <c r="A39" s="4"/>
      <c r="B39" s="2"/>
      <c r="C39" s="24"/>
      <c r="D39" s="22"/>
      <c r="E39" s="22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4"/>
      <c r="X39" s="7"/>
      <c r="Y39" s="7"/>
      <c r="Z39" s="7"/>
      <c r="AA39" s="7"/>
      <c r="AB39" s="7"/>
      <c r="AC39" s="8"/>
      <c r="AD39" s="3"/>
      <c r="AE39" s="3"/>
      <c r="AF39" s="3"/>
      <c r="AG39" s="3"/>
      <c r="AH39" s="3"/>
      <c r="AI39" s="4"/>
      <c r="AJ39" s="2"/>
      <c r="AK39" s="2"/>
      <c r="AL39" s="6"/>
      <c r="AM39" s="6"/>
    </row>
    <row r="40" spans="1:39" x14ac:dyDescent="0.25">
      <c r="A40" s="4"/>
      <c r="B40" s="18" t="s">
        <v>63</v>
      </c>
      <c r="C40" s="24" t="s">
        <v>3</v>
      </c>
      <c r="D40" s="22"/>
      <c r="E40" s="22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4"/>
      <c r="X40" s="7"/>
      <c r="Y40" s="7"/>
      <c r="Z40" s="7"/>
      <c r="AA40" s="7"/>
      <c r="AB40" s="7"/>
      <c r="AC40" s="8"/>
      <c r="AD40" s="3"/>
      <c r="AE40" s="3"/>
      <c r="AF40" s="3"/>
      <c r="AG40" s="3"/>
      <c r="AH40" s="3"/>
      <c r="AI40" s="4"/>
      <c r="AJ40" s="2"/>
      <c r="AK40" s="2"/>
      <c r="AL40" s="6"/>
      <c r="AM40" s="6"/>
    </row>
    <row r="41" spans="1:39" x14ac:dyDescent="0.25">
      <c r="B41" s="18" t="s">
        <v>64</v>
      </c>
      <c r="C41" s="25" t="s">
        <v>69</v>
      </c>
      <c r="W41" s="1"/>
      <c r="X41" s="7"/>
      <c r="Y41" s="7"/>
      <c r="Z41" s="7"/>
      <c r="AA41" s="7"/>
      <c r="AB41" s="7"/>
      <c r="AC41" s="8"/>
    </row>
    <row r="42" spans="1:39" x14ac:dyDescent="0.25">
      <c r="B42" s="18" t="s">
        <v>65</v>
      </c>
      <c r="C42" s="25" t="s">
        <v>70</v>
      </c>
      <c r="X42" s="7"/>
      <c r="Y42" s="7"/>
      <c r="Z42" s="7"/>
      <c r="AA42" s="7"/>
      <c r="AB42" s="7"/>
      <c r="AC42" s="8"/>
    </row>
    <row r="43" spans="1:39" x14ac:dyDescent="0.25">
      <c r="B43" s="18" t="s">
        <v>66</v>
      </c>
      <c r="C43" s="25" t="s">
        <v>72</v>
      </c>
    </row>
    <row r="44" spans="1:39" x14ac:dyDescent="0.25">
      <c r="B44" s="18" t="s">
        <v>67</v>
      </c>
      <c r="C44" s="25" t="s">
        <v>71</v>
      </c>
    </row>
    <row r="45" spans="1:39" x14ac:dyDescent="0.25">
      <c r="B45" s="18" t="s">
        <v>68</v>
      </c>
      <c r="C45" s="25" t="s">
        <v>51</v>
      </c>
    </row>
    <row r="47" spans="1:39" x14ac:dyDescent="0.25">
      <c r="E47" s="9" t="s">
        <v>111</v>
      </c>
    </row>
  </sheetData>
  <mergeCells count="12">
    <mergeCell ref="F1:AB1"/>
    <mergeCell ref="AK1:AK2"/>
    <mergeCell ref="AL1:AL2"/>
    <mergeCell ref="AM1:AM2"/>
    <mergeCell ref="AF1:AF2"/>
    <mergeCell ref="AG1:AG2"/>
    <mergeCell ref="AH1:AH2"/>
    <mergeCell ref="AI1:AI2"/>
    <mergeCell ref="AJ1:AJ2"/>
    <mergeCell ref="AC1:AC2"/>
    <mergeCell ref="AD1:AD2"/>
    <mergeCell ref="AE1:AE2"/>
  </mergeCells>
  <pageMargins left="0.7" right="0.7" top="0.75" bottom="0.75" header="0.3" footer="0.3"/>
  <pageSetup paperSize="8" scale="2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workbookViewId="0">
      <selection activeCell="I21" sqref="I21"/>
    </sheetView>
  </sheetViews>
  <sheetFormatPr defaultRowHeight="15" x14ac:dyDescent="0.25"/>
  <cols>
    <col min="1" max="1" width="22.42578125" style="29" customWidth="1"/>
    <col min="2" max="2" width="36.7109375" style="29" customWidth="1"/>
    <col min="3" max="3" width="19.5703125" style="29" customWidth="1"/>
    <col min="4" max="4" width="24.28515625" style="29" bestFit="1" customWidth="1"/>
    <col min="5" max="5" width="4.85546875" style="29" customWidth="1"/>
    <col min="6" max="6" width="19.140625" style="29" customWidth="1"/>
    <col min="7" max="7" width="37" style="29" customWidth="1"/>
    <col min="8" max="8" width="24.140625" style="29" customWidth="1"/>
    <col min="9" max="9" width="24.85546875" style="29" customWidth="1"/>
    <col min="10" max="16384" width="9.140625" style="29"/>
  </cols>
  <sheetData>
    <row r="1" spans="1:12" ht="45" customHeight="1" thickBot="1" x14ac:dyDescent="0.3">
      <c r="A1" s="113" t="s">
        <v>123</v>
      </c>
      <c r="B1" s="113"/>
      <c r="C1" s="113"/>
      <c r="D1" s="113"/>
      <c r="E1" s="113"/>
      <c r="F1" s="113"/>
      <c r="G1" s="113"/>
      <c r="H1" s="113"/>
      <c r="I1" s="113"/>
      <c r="J1" s="31"/>
      <c r="K1" s="31"/>
      <c r="L1" s="31"/>
    </row>
    <row r="2" spans="1:12" ht="45" customHeight="1" thickBot="1" x14ac:dyDescent="0.3">
      <c r="A2" s="114" t="s">
        <v>121</v>
      </c>
      <c r="B2" s="116"/>
      <c r="C2" s="116"/>
      <c r="D2" s="115"/>
      <c r="E2" s="44"/>
      <c r="F2" s="114" t="s">
        <v>122</v>
      </c>
      <c r="G2" s="116"/>
      <c r="H2" s="116"/>
      <c r="I2" s="115"/>
      <c r="J2" s="31"/>
      <c r="K2" s="31"/>
      <c r="L2" s="31"/>
    </row>
    <row r="3" spans="1:12" ht="15.75" thickBot="1" x14ac:dyDescent="0.3">
      <c r="A3" s="46"/>
      <c r="B3" s="45"/>
      <c r="C3" s="45"/>
      <c r="D3" s="45"/>
      <c r="E3" s="45"/>
      <c r="F3" s="45"/>
      <c r="G3" s="45"/>
      <c r="H3" s="45"/>
      <c r="I3" s="45"/>
      <c r="J3" s="31"/>
      <c r="K3" s="31"/>
      <c r="L3" s="31"/>
    </row>
    <row r="4" spans="1:12" ht="39" thickBot="1" x14ac:dyDescent="0.3">
      <c r="A4" s="32" t="s">
        <v>102</v>
      </c>
      <c r="B4" s="33" t="s">
        <v>97</v>
      </c>
      <c r="C4" s="34" t="s">
        <v>94</v>
      </c>
      <c r="D4" s="35" t="s">
        <v>95</v>
      </c>
      <c r="E4" s="44"/>
      <c r="F4" s="32" t="s">
        <v>102</v>
      </c>
      <c r="G4" s="42" t="s">
        <v>97</v>
      </c>
      <c r="H4" s="34" t="s">
        <v>94</v>
      </c>
      <c r="I4" s="35" t="s">
        <v>96</v>
      </c>
      <c r="J4" s="31"/>
      <c r="K4" s="31"/>
      <c r="L4" s="31"/>
    </row>
    <row r="5" spans="1:12" ht="25.5" x14ac:dyDescent="0.25">
      <c r="A5" s="36" t="s">
        <v>105</v>
      </c>
      <c r="B5" s="37" t="s">
        <v>27</v>
      </c>
      <c r="C5" s="38">
        <v>27.7</v>
      </c>
      <c r="D5" s="39" t="s">
        <v>85</v>
      </c>
      <c r="E5" s="44"/>
      <c r="F5" s="43" t="s">
        <v>103</v>
      </c>
      <c r="G5" s="37" t="s">
        <v>23</v>
      </c>
      <c r="H5" s="38">
        <v>27.7</v>
      </c>
      <c r="I5" s="39" t="s">
        <v>91</v>
      </c>
      <c r="J5" s="31"/>
      <c r="K5" s="31"/>
      <c r="L5" s="31"/>
    </row>
    <row r="6" spans="1:12" ht="25.5" x14ac:dyDescent="0.25">
      <c r="A6" s="40" t="s">
        <v>104</v>
      </c>
      <c r="B6" s="37" t="s">
        <v>25</v>
      </c>
      <c r="C6" s="38">
        <v>24</v>
      </c>
      <c r="D6" s="39" t="s">
        <v>86</v>
      </c>
      <c r="E6" s="44"/>
      <c r="F6" s="40" t="s">
        <v>107</v>
      </c>
      <c r="G6" s="37" t="s">
        <v>82</v>
      </c>
      <c r="H6" s="38">
        <v>33.75</v>
      </c>
      <c r="I6" s="39" t="s">
        <v>101</v>
      </c>
      <c r="J6" s="31"/>
      <c r="K6" s="31"/>
      <c r="L6" s="31"/>
    </row>
    <row r="7" spans="1:12" ht="25.5" x14ac:dyDescent="0.25">
      <c r="A7" s="40" t="s">
        <v>103</v>
      </c>
      <c r="B7" s="37" t="s">
        <v>23</v>
      </c>
      <c r="C7" s="38">
        <v>27.7</v>
      </c>
      <c r="D7" s="39" t="s">
        <v>87</v>
      </c>
      <c r="E7" s="44"/>
      <c r="F7" s="40" t="s">
        <v>104</v>
      </c>
      <c r="G7" s="37" t="s">
        <v>25</v>
      </c>
      <c r="H7" s="38">
        <v>24</v>
      </c>
      <c r="I7" s="39" t="s">
        <v>100</v>
      </c>
      <c r="J7" s="31"/>
      <c r="K7" s="31"/>
      <c r="L7" s="31"/>
    </row>
    <row r="8" spans="1:12" ht="25.5" x14ac:dyDescent="0.25">
      <c r="A8" s="40" t="s">
        <v>105</v>
      </c>
      <c r="B8" s="37" t="s">
        <v>119</v>
      </c>
      <c r="C8" s="38">
        <v>27.7</v>
      </c>
      <c r="D8" s="39" t="s">
        <v>88</v>
      </c>
      <c r="E8" s="44"/>
      <c r="F8" s="40" t="s">
        <v>107</v>
      </c>
      <c r="G8" s="37" t="s">
        <v>83</v>
      </c>
      <c r="H8" s="38">
        <v>33.75</v>
      </c>
      <c r="I8" s="39" t="s">
        <v>89</v>
      </c>
      <c r="J8" s="31"/>
      <c r="K8" s="31"/>
      <c r="L8" s="31"/>
    </row>
    <row r="9" spans="1:12" ht="25.5" x14ac:dyDescent="0.25">
      <c r="A9" s="40" t="s">
        <v>106</v>
      </c>
      <c r="B9" s="37" t="s">
        <v>108</v>
      </c>
      <c r="C9" s="38">
        <v>22.5</v>
      </c>
      <c r="D9" s="39" t="s">
        <v>99</v>
      </c>
      <c r="E9" s="44"/>
      <c r="F9" s="40" t="s">
        <v>105</v>
      </c>
      <c r="G9" s="37" t="s">
        <v>27</v>
      </c>
      <c r="H9" s="38">
        <v>27.7</v>
      </c>
      <c r="I9" s="39" t="s">
        <v>90</v>
      </c>
      <c r="J9" s="31"/>
      <c r="K9" s="31"/>
      <c r="L9" s="31"/>
    </row>
    <row r="10" spans="1:12" ht="26.25" thickBot="1" x14ac:dyDescent="0.3">
      <c r="A10" s="40" t="s">
        <v>105</v>
      </c>
      <c r="B10" s="37" t="s">
        <v>84</v>
      </c>
      <c r="C10" s="38">
        <v>30.65</v>
      </c>
      <c r="D10" s="39" t="s">
        <v>98</v>
      </c>
      <c r="E10" s="44"/>
      <c r="F10" s="40" t="s">
        <v>106</v>
      </c>
      <c r="G10" s="37" t="s">
        <v>108</v>
      </c>
      <c r="H10" s="38">
        <v>22.5</v>
      </c>
      <c r="I10" s="39" t="s">
        <v>90</v>
      </c>
      <c r="J10" s="31"/>
      <c r="K10" s="31"/>
      <c r="L10" s="31"/>
    </row>
    <row r="11" spans="1:12" ht="39" thickBot="1" x14ac:dyDescent="0.3">
      <c r="A11" s="114" t="s">
        <v>124</v>
      </c>
      <c r="B11" s="115"/>
      <c r="C11" s="41">
        <f>AVERAGE(C5:C10)</f>
        <v>26.708333333333339</v>
      </c>
      <c r="D11" s="32" t="s">
        <v>75</v>
      </c>
      <c r="E11" s="44"/>
      <c r="F11" s="114" t="s">
        <v>124</v>
      </c>
      <c r="G11" s="115"/>
      <c r="H11" s="41">
        <f>AVERAGE(H5:H10)</f>
        <v>28.233333333333334</v>
      </c>
      <c r="I11" s="32" t="s">
        <v>75</v>
      </c>
      <c r="J11" s="31"/>
      <c r="K11" s="31"/>
      <c r="L11" s="31"/>
    </row>
    <row r="12" spans="1:12" ht="27" customHeight="1" thickBot="1" x14ac:dyDescent="0.3">
      <c r="A12" s="114" t="s">
        <v>93</v>
      </c>
      <c r="B12" s="115"/>
      <c r="C12" s="41">
        <v>25</v>
      </c>
      <c r="D12" s="41">
        <f>SUM(C12-C11)</f>
        <v>-1.7083333333333393</v>
      </c>
      <c r="E12" s="48"/>
      <c r="F12" s="114" t="s">
        <v>93</v>
      </c>
      <c r="G12" s="115"/>
      <c r="H12" s="41">
        <v>25</v>
      </c>
      <c r="I12" s="41">
        <f>SUM(H12-H11)</f>
        <v>-3.2333333333333343</v>
      </c>
      <c r="J12" s="31"/>
      <c r="K12" s="31"/>
      <c r="L12" s="31"/>
    </row>
    <row r="13" spans="1:12" ht="15.75" thickBot="1" x14ac:dyDescent="0.3">
      <c r="A13" s="46"/>
      <c r="B13" s="45"/>
      <c r="C13" s="45"/>
      <c r="D13" s="45"/>
      <c r="E13" s="45"/>
      <c r="F13" s="45"/>
      <c r="G13" s="45"/>
      <c r="H13" s="45"/>
      <c r="I13" s="45"/>
      <c r="J13" s="31"/>
      <c r="K13" s="31"/>
      <c r="L13" s="31"/>
    </row>
    <row r="14" spans="1:12" ht="40.5" customHeight="1" thickBot="1" x14ac:dyDescent="0.3">
      <c r="A14" s="114" t="s">
        <v>125</v>
      </c>
      <c r="B14" s="116"/>
      <c r="C14" s="115"/>
      <c r="D14" s="32" t="s">
        <v>78</v>
      </c>
      <c r="E14" s="44"/>
      <c r="F14" s="114" t="s">
        <v>125</v>
      </c>
      <c r="G14" s="116"/>
      <c r="H14" s="115"/>
      <c r="I14" s="32" t="s">
        <v>43</v>
      </c>
      <c r="J14" s="31"/>
      <c r="K14" s="31"/>
      <c r="L14" s="31"/>
    </row>
    <row r="15" spans="1:12" x14ac:dyDescent="0.25">
      <c r="A15" s="49"/>
      <c r="B15" s="49"/>
      <c r="C15" s="49"/>
      <c r="D15" s="49"/>
      <c r="E15" s="49"/>
      <c r="F15" s="49"/>
      <c r="G15" s="49"/>
      <c r="H15" s="49"/>
      <c r="I15" s="49"/>
    </row>
    <row r="16" spans="1:12" ht="36.75" customHeight="1" x14ac:dyDescent="0.25">
      <c r="A16" s="118" t="s">
        <v>135</v>
      </c>
      <c r="B16" s="118"/>
      <c r="C16" s="118"/>
      <c r="D16" s="118"/>
      <c r="E16" s="104"/>
      <c r="F16" s="118" t="s">
        <v>136</v>
      </c>
      <c r="G16" s="118"/>
      <c r="H16" s="118"/>
      <c r="I16" s="118"/>
    </row>
    <row r="17" spans="1:9" x14ac:dyDescent="0.25">
      <c r="A17" s="105"/>
      <c r="B17" s="105"/>
      <c r="C17" s="105"/>
      <c r="D17" s="105"/>
      <c r="E17" s="105"/>
      <c r="F17" s="105"/>
      <c r="G17" s="105"/>
      <c r="H17" s="105"/>
      <c r="I17" s="105"/>
    </row>
    <row r="18" spans="1:9" ht="30" customHeight="1" x14ac:dyDescent="0.25">
      <c r="A18" s="117" t="s">
        <v>138</v>
      </c>
      <c r="B18" s="117"/>
      <c r="C18" s="117"/>
      <c r="D18" s="117"/>
      <c r="E18" s="105"/>
      <c r="F18" s="117" t="s">
        <v>139</v>
      </c>
      <c r="G18" s="117"/>
      <c r="H18" s="117"/>
      <c r="I18" s="117"/>
    </row>
  </sheetData>
  <mergeCells count="13">
    <mergeCell ref="A18:D18"/>
    <mergeCell ref="F18:I18"/>
    <mergeCell ref="A16:D16"/>
    <mergeCell ref="F16:I16"/>
    <mergeCell ref="A2:D2"/>
    <mergeCell ref="F2:I2"/>
    <mergeCell ref="A1:I1"/>
    <mergeCell ref="F11:G11"/>
    <mergeCell ref="F12:G12"/>
    <mergeCell ref="F14:H14"/>
    <mergeCell ref="A11:B11"/>
    <mergeCell ref="A12:B12"/>
    <mergeCell ref="A14:C14"/>
  </mergeCells>
  <pageMargins left="0.25" right="0.25" top="0.75" bottom="0.7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Inflation Price Comparison</vt:lpstr>
      <vt:lpstr>Swimming Lesson DD Analysis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Leahy</dc:creator>
  <cp:lastModifiedBy>Ray Figg</cp:lastModifiedBy>
  <cp:lastPrinted>2018-11-22T07:25:05Z</cp:lastPrinted>
  <dcterms:created xsi:type="dcterms:W3CDTF">2018-10-15T07:51:27Z</dcterms:created>
  <dcterms:modified xsi:type="dcterms:W3CDTF">2018-11-29T17:23:03Z</dcterms:modified>
</cp:coreProperties>
</file>